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60" windowWidth="7710" windowHeight="8865" activeTab="0"/>
  </bookViews>
  <sheets>
    <sheet name="step 2 results" sheetId="1" r:id="rId1"/>
    <sheet name="step 1 results" sheetId="2" r:id="rId2"/>
    <sheet name="changes due to admin reductions" sheetId="3" r:id="rId3"/>
    <sheet name="calculations" sheetId="4" r:id="rId4"/>
  </sheets>
  <definedNames>
    <definedName name="_Fill" hidden="1">'calculations'!$O$136:$AQ$326</definedName>
    <definedName name="_MatInverse_In" hidden="1">'calculations'!#REF!</definedName>
    <definedName name="_MatInverse_Out" hidden="1">'calculations'!#REF!</definedName>
    <definedName name="_MatMult_A" hidden="1">'calculations'!#REF!</definedName>
    <definedName name="_MatMult_AxB" hidden="1">'calculations'!#REF!</definedName>
    <definedName name="_MatMult_B" hidden="1">'calculations'!#REF!</definedName>
    <definedName name="IDENTITY">'calculations'!$B$136:$AQ$326</definedName>
    <definedName name="matrixc">'calculations'!#REF!</definedName>
    <definedName name="matrixic">'calculations'!#REF!</definedName>
    <definedName name="_xlnm.Print_Area" localSheetId="3">'calculations'!$T$4:$AO$97</definedName>
    <definedName name="_xlnm.Print_Area" localSheetId="2">'changes due to admin reductions'!$A$1:$AB$69</definedName>
    <definedName name="_xlnm.Print_Area" localSheetId="0">'step 2 results'!$A$1:$AD$66</definedName>
    <definedName name="_xlnm.Print_Area">'calculations'!$D$10:$Q$133</definedName>
    <definedName name="Print_Area_MI" localSheetId="3">'calculations'!$D$10:$Q$133</definedName>
    <definedName name="_xlnm.Print_Titles" localSheetId="3">'calculations'!$A:$C,'calculations'!$1:$8</definedName>
    <definedName name="_xlnm.Print_Titles" localSheetId="2">'changes due to admin reductions'!$A:$B,'changes due to admin reductions'!$5:$6</definedName>
    <definedName name="_xlnm.Print_Titles" localSheetId="0">'step 2 results'!$A:$B,'step 2 results'!$4:$6</definedName>
    <definedName name="Print_Titles_MI" localSheetId="3">'calculations'!$1:$8,'calculations'!$A:$C</definedName>
    <definedName name="units">'calculations'!$B$10:$C$91</definedName>
  </definedNames>
  <calcPr fullCalcOnLoad="1" iterate="1" iterateCount="50" iterateDelta="0.001"/>
</workbook>
</file>

<file path=xl/comments1.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42" authorId="1">
      <text>
        <r>
          <rPr>
            <b/>
            <sz val="8"/>
            <rFont val="Tahoma"/>
            <family val="0"/>
          </rPr>
          <t>Facility Plng &amp; Mgmt split into this unit and Fac. Mgmt &amp; Scheduling using state budget split.</t>
        </r>
      </text>
    </comment>
    <comment ref="B20" authorId="1">
      <text>
        <r>
          <rPr>
            <b/>
            <sz val="8"/>
            <rFont val="Tahoma"/>
            <family val="0"/>
          </rPr>
          <t>Split from 0340.</t>
        </r>
      </text>
    </comment>
  </commentList>
</comments>
</file>

<file path=xl/comments2.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20" authorId="1">
      <text>
        <r>
          <rPr>
            <b/>
            <sz val="8"/>
            <rFont val="Tahoma"/>
            <family val="0"/>
          </rPr>
          <t>Split from 0340.</t>
        </r>
      </text>
    </comment>
    <comment ref="B42" authorId="1">
      <text>
        <r>
          <rPr>
            <b/>
            <sz val="8"/>
            <rFont val="Tahoma"/>
            <family val="0"/>
          </rPr>
          <t>Facility Plng &amp; Mgmt split into this unit and Fac. Mgmt &amp; Scheduling using state budget split.</t>
        </r>
      </text>
    </comment>
  </commentList>
</comments>
</file>

<file path=xl/comments3.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20" authorId="1">
      <text>
        <r>
          <rPr>
            <b/>
            <sz val="8"/>
            <rFont val="Tahoma"/>
            <family val="0"/>
          </rPr>
          <t>Split from 0340.</t>
        </r>
      </text>
    </comment>
    <comment ref="B42" authorId="1">
      <text>
        <r>
          <rPr>
            <b/>
            <sz val="8"/>
            <rFont val="Tahoma"/>
            <family val="0"/>
          </rPr>
          <t>Facility Plng &amp; Mgmt split into this unit and Fac. Mgmt &amp; Scheduling using state budget split.</t>
        </r>
      </text>
    </comment>
  </commentList>
</comments>
</file>

<file path=xl/comments4.xml><?xml version="1.0" encoding="utf-8"?>
<comments xmlns="http://schemas.openxmlformats.org/spreadsheetml/2006/main">
  <authors>
    <author>A satisfied Microsoft Office user</author>
    <author>Carol</author>
    <author>Carol Livingstone</author>
  </authors>
  <commentList>
    <comment ref="C11" authorId="0">
      <text>
        <r>
          <rPr>
            <sz val="8"/>
            <rFont val="Tahoma"/>
            <family val="0"/>
          </rPr>
          <t>Exec Dev Center (an auxiliary unit) was removed from basis</t>
        </r>
      </text>
    </comment>
    <comment ref="C27" authorId="1">
      <text>
        <r>
          <rPr>
            <sz val="8"/>
            <rFont val="Tahoma"/>
            <family val="2"/>
          </rPr>
          <t xml:space="preserve">Removed 90% of Conf &amp; Institutes, which is 90% auxiliary. Also removed 11287 NASF from Pres. Tower leased space
</t>
        </r>
      </text>
    </comment>
    <comment ref="C10" authorId="1">
      <text>
        <r>
          <rPr>
            <sz val="8"/>
            <rFont val="Tahoma"/>
            <family val="0"/>
          </rPr>
          <t>Mike thinks that the Profile gift &amp; endowment expenditures of $30,674 includes farm income.  Until we can look at that more closely, we will hold ACES harmless by keeping the old number of 14,042 used for two years, but increased by 5% for growth to 14744.  Subtracted 4100 NASF for Pres. Tower Extension office and 9,175 for ACES Library.  The latter will be added in in the final step since funding went directly to O&amp;M. Subtracted 13,942 NASF new animal room space in Animal Sciences and 15,686 NASF for new Animal Sciences "off-campus" space not maintained by O&amp;M.</t>
        </r>
      </text>
    </comment>
    <comment ref="C31" authorId="1">
      <text>
        <r>
          <rPr>
            <b/>
            <sz val="8"/>
            <rFont val="Tahoma"/>
            <family val="0"/>
          </rPr>
          <t>3675 NASF of leased space was subtracted (Durst Building)</t>
        </r>
      </text>
    </comment>
    <comment ref="C13" authorId="2">
      <text>
        <r>
          <rPr>
            <b/>
            <sz val="8"/>
            <rFont val="Tahoma"/>
            <family val="0"/>
          </rPr>
          <t xml:space="preserve">Removed 4000 NASF for Aeronomy Field station &amp; Laser Radar facility for ECE.  Removed 30,800 NASF from Eng -- rental at Chanute for Civil &amp; Env. Chanute facility will no longer be on the books as of next year.
</t>
        </r>
      </text>
    </comment>
    <comment ref="C19" authorId="0">
      <text>
        <r>
          <rPr>
            <sz val="8"/>
            <rFont val="Tahoma"/>
            <family val="0"/>
          </rPr>
          <t>Removed VCM space</t>
        </r>
      </text>
    </comment>
    <comment ref="C21" authorId="1">
      <text>
        <r>
          <rPr>
            <sz val="8"/>
            <rFont val="Tahoma"/>
            <family val="0"/>
          </rPr>
          <t xml:space="preserve">Most of Willard is not maintained by O&amp;M.  79 sq ft is an office on campus.
</t>
        </r>
      </text>
    </comment>
    <comment ref="C22" authorId="2">
      <text>
        <r>
          <rPr>
            <b/>
            <sz val="8"/>
            <rFont val="Tahoma"/>
            <family val="0"/>
          </rPr>
          <t>subtract 26000 NASF rental space in private dorm</t>
        </r>
      </text>
    </comment>
    <comment ref="C42" authorId="0">
      <text>
        <r>
          <rPr>
            <sz val="8"/>
            <rFont val="Tahoma"/>
            <family val="0"/>
          </rPr>
          <t>CITES has requested that its allocation be split into instruction, research, &amp; public service. This year, CET was merged into CITES.  50% of 18676 NASF subtracted, Fox Dr., Pres. Twr, Curtis Rd. leased space</t>
        </r>
      </text>
    </comment>
    <comment ref="C46" authorId="2">
      <text>
        <r>
          <rPr>
            <b/>
            <sz val="8"/>
            <rFont val="Tahoma"/>
            <family val="0"/>
          </rPr>
          <t>Split from 0340.</t>
        </r>
      </text>
    </comment>
    <comment ref="C68" authorId="2">
      <text>
        <r>
          <rPr>
            <b/>
            <sz val="8"/>
            <rFont val="Tahoma"/>
            <family val="0"/>
          </rPr>
          <t>Facility Plng &amp; Mgmt split into this unit and Fac. Mgmt &amp; Scheduling using state budget split.</t>
        </r>
      </text>
    </comment>
    <comment ref="C44" authorId="2">
      <text>
        <r>
          <rPr>
            <sz val="8"/>
            <rFont val="Tahoma"/>
            <family val="2"/>
          </rPr>
          <t xml:space="preserve">  31% of 18676 NASF subtracted, leased space</t>
        </r>
      </text>
    </comment>
    <comment ref="C45" authorId="2">
      <text>
        <r>
          <rPr>
            <sz val="8"/>
            <rFont val="Tahoma"/>
            <family val="2"/>
          </rPr>
          <t>3750 NASF is leased</t>
        </r>
      </text>
    </comment>
    <comment ref="C47" authorId="2">
      <text>
        <r>
          <rPr>
            <sz val="8"/>
            <rFont val="Tahoma"/>
            <family val="2"/>
          </rPr>
          <t>Subtracted 1500 NASF space in Pres Towers</t>
        </r>
      </text>
    </comment>
    <comment ref="C71" authorId="2">
      <text>
        <r>
          <rPr>
            <sz val="8"/>
            <rFont val="Tahoma"/>
            <family val="2"/>
          </rPr>
          <t>Subtracted 3950 NASF at Curtis Road facilty</t>
        </r>
      </text>
    </comment>
    <comment ref="C23" authorId="2">
      <text>
        <r>
          <rPr>
            <sz val="8"/>
            <rFont val="Tahoma"/>
            <family val="2"/>
          </rPr>
          <t xml:space="preserve">Subtracted 750 NASF in Pres. Tower
</t>
        </r>
      </text>
    </comment>
    <comment ref="C28" authorId="2">
      <text>
        <r>
          <rPr>
            <b/>
            <sz val="8"/>
            <rFont val="Tahoma"/>
            <family val="0"/>
          </rPr>
          <t>Subtracted 17091 NASF leased space 410 E. Green.</t>
        </r>
      </text>
    </comment>
    <comment ref="C30" authorId="2">
      <text>
        <r>
          <rPr>
            <sz val="8"/>
            <rFont val="Tahoma"/>
            <family val="2"/>
          </rPr>
          <t>Subtracted 4725 NASF leased space at 710 S. Sixth and 34,853 NASF for ACES Library. The latter will be added in in the final step, since funding went to O&amp;M directly.</t>
        </r>
      </text>
    </comment>
    <comment ref="C43" authorId="2">
      <text>
        <r>
          <rPr>
            <sz val="8"/>
            <rFont val="Tahoma"/>
            <family val="2"/>
          </rPr>
          <t>19% of 18676 NASF subtracted,  leased space</t>
        </r>
      </text>
    </comment>
    <comment ref="C66" authorId="2">
      <text>
        <r>
          <rPr>
            <sz val="8"/>
            <rFont val="Tahoma"/>
            <family val="2"/>
          </rPr>
          <t>Subtracted pass-through expenditures from expenditures</t>
        </r>
      </text>
    </comment>
    <comment ref="C75" authorId="2">
      <text>
        <r>
          <rPr>
            <sz val="8"/>
            <rFont val="Tahoma"/>
            <family val="2"/>
          </rPr>
          <t xml:space="preserve">Subtracted pass-through expenditures
</t>
        </r>
      </text>
    </comment>
    <comment ref="C82" authorId="2">
      <text>
        <r>
          <rPr>
            <sz val="8"/>
            <rFont val="Tahoma"/>
            <family val="2"/>
          </rPr>
          <t>subtracted pass through expenditures</t>
        </r>
      </text>
    </comment>
  </commentList>
</comments>
</file>

<file path=xl/sharedStrings.xml><?xml version="1.0" encoding="utf-8"?>
<sst xmlns="http://schemas.openxmlformats.org/spreadsheetml/2006/main" count="2002" uniqueCount="304">
  <si>
    <t>15</t>
  </si>
  <si>
    <t>17</t>
  </si>
  <si>
    <t>20</t>
  </si>
  <si>
    <t>22</t>
  </si>
  <si>
    <t>24</t>
  </si>
  <si>
    <t>28</t>
  </si>
  <si>
    <t>30</t>
  </si>
  <si>
    <t>32</t>
  </si>
  <si>
    <t>36</t>
  </si>
  <si>
    <t>44</t>
  </si>
  <si>
    <t>50</t>
  </si>
  <si>
    <t>52</t>
  </si>
  <si>
    <t>60</t>
  </si>
  <si>
    <t>61</t>
  </si>
  <si>
    <t>68</t>
  </si>
  <si>
    <t>73</t>
  </si>
  <si>
    <t>74</t>
  </si>
  <si>
    <t>79</t>
  </si>
  <si>
    <t>80</t>
  </si>
  <si>
    <t>0619</t>
  </si>
  <si>
    <t>0206</t>
  </si>
  <si>
    <t>0200</t>
  </si>
  <si>
    <t>0202</t>
  </si>
  <si>
    <t>0203</t>
  </si>
  <si>
    <t>08xx</t>
  </si>
  <si>
    <t>14xx</t>
  </si>
  <si>
    <t>83XX</t>
  </si>
  <si>
    <t>0204</t>
  </si>
  <si>
    <t>0212</t>
  </si>
  <si>
    <t>0220</t>
  </si>
  <si>
    <t>0238</t>
  </si>
  <si>
    <t>0270</t>
  </si>
  <si>
    <t>0271</t>
  </si>
  <si>
    <t>0284</t>
  </si>
  <si>
    <t>0285</t>
  </si>
  <si>
    <t>0290</t>
  </si>
  <si>
    <t>0601</t>
  </si>
  <si>
    <t>0630</t>
  </si>
  <si>
    <t>0633</t>
  </si>
  <si>
    <t>0643</t>
  </si>
  <si>
    <t>0650</t>
  </si>
  <si>
    <t>2601/2</t>
  </si>
  <si>
    <t>2609</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</si>
  <si>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</si>
  <si>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</si>
  <si>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</si>
  <si>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</si>
  <si>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</si>
  <si>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</si>
  <si>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</si>
  <si>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</si>
  <si>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</si>
  <si>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</si>
  <si>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</si>
  <si>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</si>
  <si>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</si>
  <si>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</si>
  <si>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</si>
  <si>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</si>
  <si>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</si>
  <si>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</si>
  <si>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</si>
  <si>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</si>
  <si>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</si>
  <si>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Code</t>
  </si>
  <si>
    <t>Distribution Basis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</si>
  <si>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</si>
  <si>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</si>
  <si>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</si>
  <si>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</si>
  <si>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</si>
  <si>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</si>
  <si>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</si>
  <si>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</si>
  <si>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</si>
  <si>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</si>
  <si>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</si>
  <si>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</si>
  <si>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</si>
  <si>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</si>
  <si>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</si>
  <si>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</si>
  <si>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</si>
  <si>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</si>
  <si>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</si>
  <si>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</si>
  <si>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</si>
  <si>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</si>
  <si>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Fellowships</t>
  </si>
  <si>
    <t>Office of the Chancellor</t>
  </si>
  <si>
    <t>J</t>
  </si>
  <si>
    <t>Total Expenditures</t>
  </si>
  <si>
    <t>F</t>
  </si>
  <si>
    <t>FTE Faculty, Ac Prof, &amp; Staff</t>
  </si>
  <si>
    <t>Office of Development</t>
  </si>
  <si>
    <t>L</t>
  </si>
  <si>
    <t>Gift &amp; Endowment Expenditures</t>
  </si>
  <si>
    <t>Public Affairs</t>
  </si>
  <si>
    <t>Public Service</t>
  </si>
  <si>
    <t>Leasehld, Rehab/ Alterations</t>
  </si>
  <si>
    <t>M</t>
  </si>
  <si>
    <t>NASF</t>
  </si>
  <si>
    <t>Provost &amp; VC Acad Affairs</t>
  </si>
  <si>
    <t>C</t>
  </si>
  <si>
    <t>Freshmen</t>
  </si>
  <si>
    <t>D</t>
  </si>
  <si>
    <t>Undergraduates</t>
  </si>
  <si>
    <t>A</t>
  </si>
  <si>
    <t>Total IUs</t>
  </si>
  <si>
    <t>Academic Human Resources</t>
  </si>
  <si>
    <t>H</t>
  </si>
  <si>
    <t>FTE Faculty &amp; Acad Professional</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</si>
  <si>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</si>
  <si>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</si>
  <si>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</si>
  <si>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</si>
  <si>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</si>
  <si>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</si>
  <si>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</si>
  <si>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</si>
  <si>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</si>
  <si>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</si>
  <si>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</si>
  <si>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W</t>
  </si>
  <si>
    <t>50% Faculty FTE, 50% gr/prf enrollment</t>
  </si>
  <si>
    <t>T</t>
  </si>
  <si>
    <t>50% All FTE, 50% total enrollment</t>
  </si>
  <si>
    <t>Q</t>
  </si>
  <si>
    <t>G&amp;C Exp  LAS, ACES, V Med, Beckman</t>
  </si>
  <si>
    <t>Committee on Natural Areas</t>
  </si>
  <si>
    <t>Biotechnology Center</t>
  </si>
  <si>
    <t>P</t>
  </si>
  <si>
    <t>Exp of LAS, ACES, V Med, Beckman</t>
  </si>
  <si>
    <t>K</t>
  </si>
  <si>
    <t>Grants &amp; Contracts Expenditures</t>
  </si>
  <si>
    <t>U</t>
  </si>
  <si>
    <t>50% Acad FTE, 50% grad &amp; prf enrol</t>
  </si>
  <si>
    <t xml:space="preserve">   Critical Research Initiatives</t>
  </si>
  <si>
    <t>G</t>
  </si>
  <si>
    <t>FTE Tenure-System Faculty</t>
  </si>
  <si>
    <t>Center for Advanced Study</t>
  </si>
  <si>
    <t>Ancient Technologies</t>
  </si>
  <si>
    <t>E</t>
  </si>
  <si>
    <t>Grad &amp; Professional</t>
  </si>
  <si>
    <t>VC Admin &amp; Human Res&amp; Adm Svcs</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</si>
  <si>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</si>
  <si>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</si>
  <si>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</si>
  <si>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</si>
  <si>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</si>
  <si>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</si>
  <si>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</si>
  <si>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</si>
  <si>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</si>
  <si>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</si>
  <si>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</si>
  <si>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</si>
  <si>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</si>
  <si>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</si>
  <si>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</si>
  <si>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</si>
  <si>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</si>
  <si>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</si>
  <si>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</si>
  <si>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</si>
  <si>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</si>
  <si>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</si>
  <si>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</si>
  <si>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</si>
  <si>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</si>
  <si>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</si>
  <si>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</si>
  <si>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</si>
  <si>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Total</t>
  </si>
  <si>
    <t>Service Center Name</t>
  </si>
  <si>
    <t>Basis for distribution of assessment</t>
  </si>
  <si>
    <t>Space</t>
  </si>
  <si>
    <t>Budget Reform: Basis for Assessment of Administrative Unit Overheads</t>
  </si>
  <si>
    <t>Sources:</t>
  </si>
  <si>
    <t>Campus Profile Data and DMI PN99032</t>
  </si>
  <si>
    <t>Division of Management Information      PN97123</t>
  </si>
  <si>
    <t xml:space="preserve"> Fraction of Campus Total for Assessment Bases</t>
  </si>
  <si>
    <t>S</t>
  </si>
  <si>
    <t>Unit Name</t>
  </si>
  <si>
    <t>Freshman</t>
  </si>
  <si>
    <t>Ugrad</t>
  </si>
  <si>
    <t>Gr/Prf</t>
  </si>
  <si>
    <t>360-380</t>
  </si>
  <si>
    <t>131+154</t>
  </si>
  <si>
    <t>DMI PN99032</t>
  </si>
  <si>
    <t>I</t>
  </si>
  <si>
    <t>RC</t>
  </si>
  <si>
    <t>Continuing Ed</t>
  </si>
  <si>
    <t>SC</t>
  </si>
  <si>
    <t>8260</t>
  </si>
  <si>
    <t>8555</t>
  </si>
  <si>
    <t>8240-5</t>
  </si>
  <si>
    <t>Heat, Ligh, Power</t>
  </si>
  <si>
    <t>St Fin aids</t>
  </si>
  <si>
    <t>0221A</t>
  </si>
  <si>
    <t>0221B</t>
  </si>
  <si>
    <t>0221C</t>
  </si>
  <si>
    <t>CBA minus Exec Dev Ctr</t>
  </si>
  <si>
    <t xml:space="preserve">Grad Coll Coble Hall Ofc      </t>
  </si>
  <si>
    <t xml:space="preserve">Grad Coll Minority Affairs    </t>
  </si>
  <si>
    <t>Graduate College Admin</t>
  </si>
  <si>
    <t>Respons- ibillity Center Subtotal</t>
  </si>
  <si>
    <t>IMPE for DCR</t>
  </si>
  <si>
    <t>Campus profile line:</t>
  </si>
  <si>
    <t>Resp Center (RC) or Svc Center (SC)</t>
  </si>
  <si>
    <t>Unit Code</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</si>
  <si>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</si>
  <si>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</si>
  <si>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</si>
  <si>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</si>
  <si>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</si>
  <si>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</si>
  <si>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</si>
  <si>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</si>
  <si>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</si>
  <si>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</si>
  <si>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</si>
  <si>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</si>
  <si>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</si>
  <si>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</si>
  <si>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</si>
  <si>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</si>
  <si>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</si>
  <si>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Acad FTE 50% total Enrolmnt</t>
  </si>
  <si>
    <t>50% All FTE 50% total Enrolmnt</t>
  </si>
  <si>
    <t>50% Acad FTE 50% gr/prf Enrolmnt</t>
  </si>
  <si>
    <t>Personal Services State &amp; ICR Budget</t>
  </si>
  <si>
    <t>50% Faculty 50% gr/pr enrollment</t>
  </si>
  <si>
    <t>Undergrad</t>
  </si>
  <si>
    <t>After multiplying the inverted matrix above times the direct costs in far right columns, these numbers will be ready to copy (transposed, values) to the results page.</t>
  </si>
  <si>
    <t>Equal Opportunity &amp; Access</t>
  </si>
  <si>
    <t>0620</t>
  </si>
  <si>
    <t>0670</t>
  </si>
  <si>
    <t>Research Park &amp; Incubator</t>
  </si>
  <si>
    <t>0660</t>
  </si>
  <si>
    <t>060C</t>
  </si>
  <si>
    <t>0705A</t>
  </si>
  <si>
    <t>0705B</t>
  </si>
  <si>
    <t>0705C</t>
  </si>
  <si>
    <t>Discovery: General &amp; Unassigned</t>
  </si>
  <si>
    <t>General Education: General &amp; Unassigned</t>
  </si>
  <si>
    <t>Ed Tech Board: General &amp; Unassigned</t>
  </si>
  <si>
    <t>Public Safety Admin</t>
  </si>
  <si>
    <t>Div of Animal Resources</t>
  </si>
  <si>
    <t>Service Center</t>
  </si>
  <si>
    <t>Division of Animal Resources</t>
  </si>
  <si>
    <t>Pass-through accounts for real units -- subtract only the pass-through expenditures so they do not get charged overhead on pass-throughs</t>
  </si>
  <si>
    <t>CITES -- CIO</t>
  </si>
  <si>
    <t>FY02 Original Budget (state &amp; ICR, as of 5/01)</t>
  </si>
  <si>
    <t>Planning, Design, &amp; Construction</t>
  </si>
  <si>
    <t>0240</t>
  </si>
  <si>
    <t>Facility Mgmt &amp; Scheduling</t>
  </si>
  <si>
    <t>Research Board</t>
  </si>
  <si>
    <t>Ofc of Technology Mgmt</t>
  </si>
  <si>
    <t>CITES - Instruction (43%)</t>
  </si>
  <si>
    <t>CITES - Research (22%)</t>
  </si>
  <si>
    <t>CITES - Network (35%)</t>
  </si>
  <si>
    <t>CITES - CIO</t>
  </si>
  <si>
    <t>Facility Mgmt &amp; Sched</t>
  </si>
  <si>
    <t xml:space="preserve"> Research Board</t>
  </si>
  <si>
    <t>0609</t>
  </si>
  <si>
    <t xml:space="preserve">CITES - Instruction </t>
  </si>
  <si>
    <t xml:space="preserve">CITES - Research </t>
  </si>
  <si>
    <t xml:space="preserve">CITES - Network </t>
  </si>
  <si>
    <t>FY02 final assessmentFY02 proposed budget</t>
  </si>
  <si>
    <t>Total IUs AY2000-01</t>
  </si>
  <si>
    <t>Enrollments, Fall 2001</t>
  </si>
  <si>
    <t>FTE, Oct 2001 (All funds)</t>
  </si>
  <si>
    <t>Expenditures, FY01 (000)</t>
  </si>
  <si>
    <t>Fa01 NASF</t>
  </si>
  <si>
    <t>Personal Services State &amp; ICR FY02 Budget</t>
  </si>
  <si>
    <t>Biomedical Magnetic Res</t>
  </si>
  <si>
    <t>0640</t>
  </si>
  <si>
    <t xml:space="preserve">Biomedical Magnetic Research </t>
  </si>
  <si>
    <t>Biomedical Magnetic Research</t>
  </si>
  <si>
    <t xml:space="preserve">      </t>
  </si>
  <si>
    <t>50% Total Exp,  50% G&amp;C Expend</t>
  </si>
  <si>
    <t xml:space="preserve">Provost &amp; VC Acad </t>
  </si>
  <si>
    <t>CITES - Instruction (50%)</t>
  </si>
  <si>
    <t>CITES - Research (19%)</t>
  </si>
  <si>
    <t>CITES - Network (31%)</t>
  </si>
  <si>
    <t>Principal's Scholars</t>
  </si>
  <si>
    <t>Student Financial Aid</t>
  </si>
  <si>
    <t>Medicare, Worker's Comp,Death Bnfts</t>
  </si>
  <si>
    <t>Check on shares above.0 for RC 1 for SC</t>
  </si>
  <si>
    <t xml:space="preserve">F01 pass-through expenditures to deduct -- from Mike </t>
  </si>
  <si>
    <t>Total change</t>
  </si>
  <si>
    <t>With ACES Library Excluded</t>
  </si>
  <si>
    <t>Step 1 for FY03: Change in assessment due to usage shifts</t>
  </si>
  <si>
    <t>Step 2 for FY03: Change in assessment due to administrative unit budget reductions</t>
  </si>
  <si>
    <t>Total Changes due to admin budget reductions</t>
  </si>
  <si>
    <t>Step 1, FY03: FY02 administrative budgets distributed based on current usages figures</t>
  </si>
  <si>
    <t>Total Cost with FY02 Overheads distributed using current usage</t>
  </si>
  <si>
    <t>Public Safety</t>
  </si>
  <si>
    <t>Step 2  for FY03: FY03 Admin Budget reductions Distributed based on Current Usage</t>
  </si>
  <si>
    <t>FY03 Admin Budget (state &amp; ICR, with reductions as of 6/2002)</t>
  </si>
  <si>
    <t>Total Cost with FY03admin budgets distributed using current usage</t>
  </si>
  <si>
    <t>FY03 assessment based on current usage, FY02 budget</t>
  </si>
  <si>
    <t>FY03 assessment, with admin reductions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</si>
</sst>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 numFmtId="176" formatCode="#,##0.0"/>
    <numFmt numFmtId="177" formatCode="#,##0.0000"/>
    <numFmt numFmtId="178" formatCode="#,##0.000"/>
    <numFmt numFmtId="179" formatCode="_(* #,##0.000_);_(* \(#,##0.000\);_(* &quot;-&quot;???_);_(@_)"/>
    <numFmt numFmtId="180" formatCode="0.0000_)"/>
    <numFmt numFmtId="181" formatCode="0.00E+00_)"/>
  </numFmts>
  <fonts count="13">
    <font>
      <sz val="10"/>
      <name val="Courier"/>
      <family val="0"/>
    </font>
    <font>
      <sz val="10"/>
      <name val="Arial"/>
      <family val="0"/>
    </font>
    <font>
      <sz val="8"/>
      <name val="Arial"/>
      <family val="2"/>
    </font>
    <font>
      <sz val="9"/>
      <name val="Arial"/>
      <family val="2"/>
    </font>
    <font>
      <b/>
      <sz val="9"/>
      <name val="Arial"/>
      <family val="2"/>
    </font>
    <font>
      <b/>
      <sz val="8"/>
      <name val="Arial"/>
      <family val="2"/>
    </font>
    <font>
      <sz val="8"/>
      <name val="Courier"/>
      <family val="0"/>
    </font>
    <font>
      <sz val="8"/>
      <name val="Tahoma"/>
      <family val="0"/>
    </font>
    <font>
      <b/>
      <sz val="8"/>
      <name val="Tahoma"/>
      <family val="0"/>
    </font>
    <font>
      <u val="single"/>
      <sz val="10"/>
      <color indexed="12"/>
      <name val="Courier"/>
      <family val="0"/>
    </font>
    <font>
      <u val="single"/>
      <sz val="10"/>
      <color indexed="36"/>
      <name val="Courier"/>
      <family val="0"/>
    </font>
    <font>
      <b/>
      <sz val="10"/>
      <name val="Arial"/>
      <family val="2"/>
    </font>
    <font>
      <b/>
      <sz val="8"/>
      <name val="Courier"/>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211">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1" fontId="2" fillId="0" borderId="0" xfId="0" applyNumberFormat="1" applyFont="1" applyAlignment="1" applyProtection="1">
      <alignment/>
      <protection/>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3" fillId="0" borderId="0" xfId="0" applyFont="1" applyAlignment="1">
      <alignment/>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6" xfId="0" applyFont="1" applyBorder="1" applyAlignment="1">
      <alignment/>
    </xf>
    <xf numFmtId="0" fontId="3" fillId="0" borderId="2" xfId="0" applyFont="1" applyBorder="1" applyAlignment="1">
      <alignment/>
    </xf>
    <xf numFmtId="0" fontId="3" fillId="0" borderId="0" xfId="0"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0" xfId="0" applyFont="1" applyBorder="1" applyAlignment="1" applyProtection="1">
      <alignment/>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0" fontId="3" fillId="0" borderId="7" xfId="0" applyFont="1" applyBorder="1" applyAlignment="1">
      <alignment/>
    </xf>
    <xf numFmtId="0" fontId="5" fillId="0" borderId="0" xfId="0" applyFont="1" applyAlignment="1">
      <alignment/>
    </xf>
    <xf numFmtId="0" fontId="2" fillId="0" borderId="0" xfId="0" applyFont="1" applyAlignment="1" quotePrefix="1">
      <alignment horizontal="center"/>
    </xf>
    <xf numFmtId="0" fontId="3" fillId="0" borderId="3" xfId="0" applyFont="1" applyBorder="1" applyAlignment="1">
      <alignment/>
    </xf>
    <xf numFmtId="0" fontId="3" fillId="0" borderId="1" xfId="0" applyFont="1" applyBorder="1" applyAlignment="1">
      <alignment/>
    </xf>
    <xf numFmtId="0" fontId="6" fillId="0" borderId="0" xfId="0" applyFont="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2" fillId="0" borderId="0" xfId="0" applyNumberFormat="1" applyFont="1" applyFill="1" applyBorder="1" applyAlignment="1">
      <alignment/>
    </xf>
    <xf numFmtId="0" fontId="2" fillId="0" borderId="8" xfId="0" applyFont="1" applyBorder="1" applyAlignment="1">
      <alignment horizontal="left"/>
    </xf>
    <xf numFmtId="0" fontId="6" fillId="0" borderId="0" xfId="0" applyFont="1" applyAlignment="1">
      <alignment horizontal="left"/>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6" xfId="0" applyFont="1" applyBorder="1" applyAlignment="1">
      <alignment/>
    </xf>
    <xf numFmtId="0" fontId="2" fillId="0" borderId="0" xfId="0" applyFont="1" applyBorder="1" applyAlignment="1">
      <alignment horizontal="left"/>
    </xf>
    <xf numFmtId="0" fontId="2" fillId="0" borderId="9"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5" fillId="0" borderId="3" xfId="0" applyFont="1" applyBorder="1" applyAlignment="1">
      <alignment/>
    </xf>
    <xf numFmtId="3" fontId="2" fillId="0" borderId="4" xfId="0" applyNumberFormat="1" applyFont="1" applyBorder="1" applyAlignment="1">
      <alignment/>
    </xf>
    <xf numFmtId="14" fontId="6" fillId="0" borderId="0" xfId="0" applyNumberFormat="1" applyFont="1" applyAlignment="1">
      <alignment horizontal="left"/>
    </xf>
    <xf numFmtId="0" fontId="4" fillId="0" borderId="3" xfId="0" applyFont="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4" xfId="0" applyFont="1" applyBorder="1" applyAlignment="1" applyProtection="1" quotePrefix="1">
      <alignment horizontal="left"/>
      <protection/>
    </xf>
    <xf numFmtId="4" fontId="2" fillId="0" borderId="0" xfId="0" applyNumberFormat="1" applyFont="1" applyAlignment="1" applyProtection="1">
      <alignment/>
      <protection/>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69" fontId="2" fillId="0" borderId="6" xfId="15" applyNumberFormat="1" applyFont="1" applyBorder="1" applyAlignment="1">
      <alignment/>
    </xf>
    <xf numFmtId="0" fontId="2" fillId="0" borderId="1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0" fontId="3" fillId="0" borderId="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169" fontId="2" fillId="0" borderId="0" xfId="15" applyNumberFormat="1" applyFont="1" applyBorder="1" applyAlignment="1">
      <alignment/>
    </xf>
    <xf numFmtId="2" fontId="2" fillId="0" borderId="0" xfId="0" applyNumberFormat="1" applyFont="1" applyBorder="1" applyAlignment="1">
      <alignment/>
    </xf>
    <xf numFmtId="0" fontId="2" fillId="0" borderId="12" xfId="0" applyFont="1" applyBorder="1" applyAlignment="1" applyProtection="1">
      <alignment horizontal="left"/>
      <protection/>
    </xf>
    <xf numFmtId="2" fontId="2" fillId="0" borderId="2" xfId="0" applyNumberFormat="1" applyFont="1" applyBorder="1" applyAlignment="1">
      <alignment/>
    </xf>
    <xf numFmtId="0" fontId="5" fillId="0" borderId="13" xfId="0" applyFont="1" applyBorder="1" applyAlignment="1">
      <alignment/>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0" fontId="2" fillId="0" borderId="0"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left"/>
    </xf>
    <xf numFmtId="0" fontId="5" fillId="0" borderId="0" xfId="0" applyFont="1" applyFill="1" applyBorder="1" applyAlignment="1">
      <alignment horizontal="left"/>
    </xf>
    <xf numFmtId="0" fontId="5" fillId="0" borderId="7" xfId="0" applyFont="1" applyFill="1" applyBorder="1" applyAlignment="1">
      <alignment horizontal="left"/>
    </xf>
    <xf numFmtId="0" fontId="2" fillId="0" borderId="4" xfId="0" applyFont="1" applyBorder="1" applyAlignment="1" quotePrefix="1">
      <alignment/>
    </xf>
    <xf numFmtId="0" fontId="3" fillId="0" borderId="4" xfId="0" applyFont="1" applyBorder="1" applyAlignment="1" applyProtection="1">
      <alignment horizontal="left"/>
      <protection/>
    </xf>
    <xf numFmtId="0" fontId="3" fillId="0" borderId="0" xfId="0" applyFont="1" applyAlignment="1">
      <alignment/>
    </xf>
    <xf numFmtId="0" fontId="4" fillId="0" borderId="4" xfId="0" applyFont="1" applyFill="1" applyBorder="1" applyAlignment="1">
      <alignment horizontal="center" wrapText="1"/>
    </xf>
    <xf numFmtId="0" fontId="3" fillId="0" borderId="1" xfId="0" applyFont="1" applyBorder="1" applyAlignment="1">
      <alignment horizontal="center" wrapText="1"/>
    </xf>
    <xf numFmtId="0" fontId="2" fillId="0" borderId="0" xfId="0" applyFont="1" applyBorder="1" applyAlignment="1" applyProtection="1">
      <alignment horizontal="center" wrapText="1"/>
      <protection/>
    </xf>
    <xf numFmtId="0" fontId="2" fillId="0" borderId="0" xfId="0" applyFont="1" applyBorder="1" applyAlignment="1" applyProtection="1" quotePrefix="1">
      <alignment horizontal="left"/>
      <protection/>
    </xf>
    <xf numFmtId="0" fontId="2" fillId="0" borderId="0" xfId="0" applyFont="1" applyBorder="1" applyAlignment="1" quotePrefix="1">
      <alignment/>
    </xf>
    <xf numFmtId="0" fontId="2" fillId="0" borderId="0" xfId="0" applyFont="1" applyBorder="1" applyAlignment="1" applyProtection="1" quotePrefix="1">
      <alignment/>
      <protection/>
    </xf>
    <xf numFmtId="0" fontId="3" fillId="0" borderId="12" xfId="0" applyFont="1" applyBorder="1" applyAlignment="1">
      <alignment/>
    </xf>
    <xf numFmtId="0" fontId="3" fillId="0" borderId="7" xfId="0" applyFont="1" applyBorder="1" applyAlignment="1">
      <alignment horizontal="center" wrapText="1"/>
    </xf>
    <xf numFmtId="0" fontId="3" fillId="0" borderId="0" xfId="0" applyFont="1" applyBorder="1" applyAlignment="1">
      <alignment horizontal="center" wrapText="1"/>
    </xf>
    <xf numFmtId="44" fontId="3" fillId="0" borderId="0" xfId="17" applyFont="1" applyBorder="1" applyAlignment="1">
      <alignment horizontal="center" wrapText="1"/>
    </xf>
    <xf numFmtId="44" fontId="3" fillId="0" borderId="10" xfId="17" applyFont="1" applyBorder="1" applyAlignment="1">
      <alignment horizontal="center" wrapText="1"/>
    </xf>
    <xf numFmtId="1" fontId="2" fillId="0" borderId="0" xfId="0" applyNumberFormat="1" applyFont="1" applyBorder="1" applyAlignment="1">
      <alignment/>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pplyProtection="1" quotePrefix="1">
      <alignment horizontal="center" wrapText="1"/>
      <protection/>
    </xf>
    <xf numFmtId="0" fontId="2" fillId="0" borderId="13" xfId="0" applyFont="1" applyBorder="1" applyAlignment="1" quotePrefix="1">
      <alignment horizontal="center" wrapText="1"/>
    </xf>
    <xf numFmtId="0" fontId="2" fillId="0" borderId="0" xfId="0" applyFont="1" applyAlignment="1">
      <alignment/>
    </xf>
    <xf numFmtId="3" fontId="3" fillId="0" borderId="4" xfId="0" applyNumberFormat="1" applyFont="1" applyBorder="1" applyAlignment="1">
      <alignment/>
    </xf>
    <xf numFmtId="3" fontId="2" fillId="0" borderId="3" xfId="15" applyNumberFormat="1" applyFont="1" applyBorder="1" applyAlignment="1">
      <alignment/>
    </xf>
    <xf numFmtId="3" fontId="2" fillId="0" borderId="6" xfId="15" applyNumberFormat="1" applyFont="1" applyBorder="1" applyAlignment="1">
      <alignment/>
    </xf>
    <xf numFmtId="1" fontId="2" fillId="0" borderId="0" xfId="0" applyNumberFormat="1" applyFont="1" applyBorder="1" applyAlignment="1" applyProtection="1">
      <alignment/>
      <protection/>
    </xf>
    <xf numFmtId="0" fontId="6" fillId="0" borderId="0" xfId="0" applyFont="1" applyBorder="1" applyAlignment="1">
      <alignment/>
    </xf>
    <xf numFmtId="0" fontId="2" fillId="0" borderId="0" xfId="0" applyFont="1" applyBorder="1" applyAlignment="1" applyProtection="1" quotePrefix="1">
      <alignment horizontal="center" wrapText="1"/>
      <protection/>
    </xf>
    <xf numFmtId="0" fontId="2" fillId="0" borderId="0" xfId="0" applyFont="1" applyBorder="1" applyAlignment="1" quotePrefix="1">
      <alignment horizontal="center" wrapText="1"/>
    </xf>
    <xf numFmtId="0" fontId="3" fillId="0" borderId="0" xfId="0" applyFont="1" applyBorder="1" applyAlignment="1">
      <alignment/>
    </xf>
    <xf numFmtId="0" fontId="3" fillId="0" borderId="8" xfId="0" applyFont="1" applyBorder="1" applyAlignment="1">
      <alignment/>
    </xf>
    <xf numFmtId="3" fontId="2" fillId="0" borderId="10" xfId="0" applyNumberFormat="1" applyFont="1" applyBorder="1" applyAlignment="1">
      <alignment/>
    </xf>
    <xf numFmtId="0" fontId="2" fillId="0" borderId="3" xfId="0" applyFont="1" applyBorder="1" applyAlignment="1" applyProtection="1" quotePrefix="1">
      <alignment horizontal="left"/>
      <protection/>
    </xf>
    <xf numFmtId="0" fontId="2" fillId="0" borderId="6" xfId="0" applyFont="1" applyBorder="1" applyAlignment="1" applyProtection="1" quotePrefix="1">
      <alignment/>
      <protection/>
    </xf>
    <xf numFmtId="0" fontId="3" fillId="0" borderId="14" xfId="0" applyFont="1" applyBorder="1" applyAlignment="1">
      <alignment horizontal="center" wrapText="1"/>
    </xf>
    <xf numFmtId="0" fontId="2" fillId="0" borderId="12" xfId="0" applyFont="1" applyBorder="1" applyAlignment="1">
      <alignment horizontal="left"/>
    </xf>
    <xf numFmtId="0" fontId="2" fillId="0" borderId="11" xfId="0" applyFont="1" applyBorder="1" applyAlignment="1">
      <alignment horizontal="left"/>
    </xf>
    <xf numFmtId="0" fontId="3" fillId="0" borderId="15" xfId="0" applyFont="1" applyBorder="1" applyAlignment="1">
      <alignment horizontal="center" wrapText="1"/>
    </xf>
    <xf numFmtId="169" fontId="2" fillId="0" borderId="0" xfId="15" applyNumberFormat="1" applyFont="1" applyAlignment="1">
      <alignment/>
    </xf>
    <xf numFmtId="169" fontId="2" fillId="0" borderId="1" xfId="15" applyNumberFormat="1" applyFont="1" applyBorder="1" applyAlignment="1">
      <alignment/>
    </xf>
    <xf numFmtId="169" fontId="2" fillId="0" borderId="1" xfId="15" applyNumberFormat="1" applyFont="1" applyFill="1" applyBorder="1" applyAlignment="1">
      <alignment/>
    </xf>
    <xf numFmtId="169" fontId="3" fillId="0" borderId="0" xfId="15" applyNumberFormat="1" applyFont="1" applyAlignment="1">
      <alignment/>
    </xf>
    <xf numFmtId="169" fontId="2" fillId="0" borderId="0" xfId="15" applyNumberFormat="1" applyFont="1" applyFill="1" applyBorder="1" applyAlignment="1">
      <alignment/>
    </xf>
    <xf numFmtId="169" fontId="2" fillId="0" borderId="2" xfId="15" applyNumberFormat="1" applyFont="1" applyBorder="1" applyAlignment="1">
      <alignment/>
    </xf>
    <xf numFmtId="169" fontId="2" fillId="0" borderId="2" xfId="15" applyNumberFormat="1" applyFont="1" applyFill="1" applyBorder="1" applyAlignment="1">
      <alignment/>
    </xf>
    <xf numFmtId="169" fontId="2" fillId="0" borderId="9" xfId="15" applyNumberFormat="1" applyFont="1" applyBorder="1" applyAlignment="1">
      <alignment/>
    </xf>
    <xf numFmtId="169" fontId="2" fillId="0" borderId="10" xfId="15" applyNumberFormat="1" applyFont="1" applyBorder="1" applyAlignment="1">
      <alignment/>
    </xf>
    <xf numFmtId="169" fontId="2" fillId="0" borderId="11" xfId="15" applyNumberFormat="1" applyFont="1" applyBorder="1" applyAlignment="1">
      <alignment/>
    </xf>
    <xf numFmtId="169" fontId="2" fillId="0" borderId="0" xfId="15" applyNumberFormat="1" applyFont="1" applyAlignment="1" applyProtection="1">
      <alignment vertical="justify"/>
      <protection/>
    </xf>
    <xf numFmtId="0" fontId="2" fillId="0" borderId="4" xfId="0" applyFont="1" applyBorder="1" applyAlignment="1">
      <alignment wrapText="1"/>
    </xf>
    <xf numFmtId="1" fontId="2" fillId="0" borderId="0" xfId="0" applyNumberFormat="1" applyFont="1" applyAlignment="1">
      <alignment/>
    </xf>
    <xf numFmtId="1" fontId="2" fillId="0" borderId="0" xfId="15" applyNumberFormat="1" applyFont="1" applyBorder="1" applyAlignment="1">
      <alignment/>
    </xf>
    <xf numFmtId="0" fontId="3" fillId="0" borderId="8" xfId="0" applyFont="1" applyBorder="1" applyAlignment="1">
      <alignment horizontal="center" wrapText="1"/>
    </xf>
    <xf numFmtId="0" fontId="3" fillId="0" borderId="9" xfId="0" applyFont="1" applyBorder="1" applyAlignment="1">
      <alignment horizontal="center" wrapText="1"/>
    </xf>
    <xf numFmtId="0" fontId="5" fillId="0" borderId="13" xfId="0" applyFont="1" applyBorder="1" applyAlignment="1">
      <alignment horizontal="center"/>
    </xf>
    <xf numFmtId="0" fontId="5" fillId="0" borderId="13" xfId="0" applyFont="1" applyBorder="1" applyAlignment="1" quotePrefix="1">
      <alignment horizontal="center"/>
    </xf>
    <xf numFmtId="0" fontId="2" fillId="0" borderId="13" xfId="0" applyFont="1" applyBorder="1" applyAlignment="1">
      <alignment horizontal="centerContinuous" wrapText="1"/>
    </xf>
    <xf numFmtId="169" fontId="2" fillId="0" borderId="9" xfId="15" applyNumberFormat="1" applyFont="1" applyFill="1" applyBorder="1" applyAlignment="1">
      <alignment/>
    </xf>
    <xf numFmtId="169" fontId="2" fillId="0" borderId="10" xfId="15" applyNumberFormat="1" applyFont="1" applyFill="1" applyBorder="1" applyAlignment="1">
      <alignment/>
    </xf>
    <xf numFmtId="169" fontId="2" fillId="0" borderId="11" xfId="15" applyNumberFormat="1" applyFont="1" applyFill="1" applyBorder="1" applyAlignment="1">
      <alignment/>
    </xf>
    <xf numFmtId="1" fontId="2" fillId="0" borderId="1" xfId="0" applyNumberFormat="1" applyFont="1" applyBorder="1" applyAlignment="1" applyProtection="1">
      <alignment/>
      <protection/>
    </xf>
    <xf numFmtId="1" fontId="2" fillId="0" borderId="9" xfId="0" applyNumberFormat="1" applyFont="1" applyBorder="1" applyAlignment="1" applyProtection="1">
      <alignment/>
      <protection/>
    </xf>
    <xf numFmtId="1" fontId="2" fillId="0" borderId="10" xfId="0" applyNumberFormat="1" applyFont="1" applyBorder="1" applyAlignment="1" applyProtection="1">
      <alignment/>
      <protection/>
    </xf>
    <xf numFmtId="1" fontId="2" fillId="0" borderId="2" xfId="0" applyNumberFormat="1" applyFont="1" applyBorder="1" applyAlignment="1" applyProtection="1">
      <alignment/>
      <protection/>
    </xf>
    <xf numFmtId="1" fontId="2" fillId="0" borderId="11" xfId="0" applyNumberFormat="1" applyFont="1" applyBorder="1" applyAlignment="1" applyProtection="1">
      <alignment/>
      <protection/>
    </xf>
    <xf numFmtId="0" fontId="3" fillId="0" borderId="15" xfId="0" applyFont="1" applyBorder="1" applyAlignment="1">
      <alignment/>
    </xf>
    <xf numFmtId="3" fontId="5" fillId="0" borderId="13" xfId="0" applyNumberFormat="1" applyFont="1" applyBorder="1" applyAlignment="1">
      <alignment horizontal="right"/>
    </xf>
    <xf numFmtId="3" fontId="4" fillId="0" borderId="5" xfId="0" applyNumberFormat="1" applyFont="1" applyBorder="1" applyAlignment="1">
      <alignment horizontal="right"/>
    </xf>
    <xf numFmtId="3" fontId="4" fillId="0" borderId="13" xfId="0" applyNumberFormat="1" applyFont="1" applyBorder="1" applyAlignment="1">
      <alignment horizontal="right"/>
    </xf>
    <xf numFmtId="169" fontId="2" fillId="0" borderId="4" xfId="0" applyNumberFormat="1" applyFont="1" applyBorder="1" applyAlignment="1">
      <alignment/>
    </xf>
    <xf numFmtId="3" fontId="2" fillId="0" borderId="13" xfId="0" applyNumberFormat="1" applyFont="1" applyBorder="1" applyAlignment="1">
      <alignment/>
    </xf>
    <xf numFmtId="169" fontId="1" fillId="0" borderId="0" xfId="15" applyNumberFormat="1" applyFont="1" applyAlignment="1">
      <alignment/>
    </xf>
    <xf numFmtId="169" fontId="2" fillId="0" borderId="7" xfId="15" applyNumberFormat="1" applyFont="1" applyBorder="1" applyAlignment="1">
      <alignment/>
    </xf>
    <xf numFmtId="2" fontId="2" fillId="0" borderId="0" xfId="0" applyNumberFormat="1" applyFont="1" applyAlignment="1">
      <alignment/>
    </xf>
    <xf numFmtId="0" fontId="2" fillId="0" borderId="10" xfId="0" applyFont="1" applyBorder="1" applyAlignment="1" applyProtection="1">
      <alignment horizontal="left"/>
      <protection/>
    </xf>
    <xf numFmtId="0" fontId="2" fillId="0" borderId="0" xfId="0" applyFont="1" applyAlignment="1">
      <alignment horizontal="right"/>
    </xf>
    <xf numFmtId="0" fontId="2" fillId="0" borderId="7" xfId="0" applyFont="1" applyBorder="1" applyAlignment="1">
      <alignment/>
    </xf>
    <xf numFmtId="0" fontId="2" fillId="0" borderId="10" xfId="0" applyFont="1" applyBorder="1" applyAlignment="1">
      <alignment/>
    </xf>
    <xf numFmtId="0" fontId="2" fillId="0" borderId="10" xfId="0" applyFont="1" applyBorder="1" applyAlignment="1" applyProtection="1">
      <alignment/>
      <protection/>
    </xf>
    <xf numFmtId="3" fontId="6" fillId="0" borderId="0" xfId="0" applyNumberFormat="1" applyFont="1" applyAlignment="1">
      <alignment/>
    </xf>
    <xf numFmtId="0" fontId="2" fillId="0" borderId="7" xfId="0" applyFont="1" applyBorder="1" applyAlignment="1" quotePrefix="1">
      <alignment/>
    </xf>
    <xf numFmtId="0" fontId="2" fillId="0" borderId="12" xfId="0" applyFont="1" applyBorder="1" applyAlignment="1" applyProtection="1" quotePrefix="1">
      <alignment/>
      <protection/>
    </xf>
    <xf numFmtId="0" fontId="2" fillId="0" borderId="8" xfId="0" applyFont="1" applyBorder="1" applyAlignment="1" applyProtection="1" quotePrefix="1">
      <alignment horizontal="left"/>
      <protection/>
    </xf>
    <xf numFmtId="0" fontId="2" fillId="0" borderId="8" xfId="0" applyFont="1" applyBorder="1" applyAlignment="1" applyProtection="1">
      <alignment horizontal="left"/>
      <protection/>
    </xf>
    <xf numFmtId="0" fontId="2" fillId="0" borderId="7" xfId="0" applyFont="1" applyBorder="1" applyAlignment="1" applyProtection="1" quotePrefix="1">
      <alignment horizontal="left"/>
      <protection/>
    </xf>
    <xf numFmtId="169" fontId="2" fillId="0" borderId="13" xfId="15" applyNumberFormat="1" applyFont="1" applyBorder="1" applyAlignment="1">
      <alignment/>
    </xf>
    <xf numFmtId="3" fontId="2" fillId="0" borderId="13" xfId="0" applyNumberFormat="1" applyFont="1" applyFill="1" applyBorder="1" applyAlignment="1">
      <alignment/>
    </xf>
    <xf numFmtId="3" fontId="2" fillId="0" borderId="13" xfId="0" applyNumberFormat="1" applyFont="1" applyBorder="1" applyAlignment="1">
      <alignment horizontal="right"/>
    </xf>
    <xf numFmtId="169" fontId="11" fillId="0" borderId="0" xfId="15" applyNumberFormat="1" applyFont="1" applyAlignment="1">
      <alignment/>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3" fillId="0" borderId="0" xfId="0" applyFont="1" applyAlignment="1" applyProtection="1">
      <alignment horizontal="left" vertical="justify"/>
      <protection/>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14" fontId="2" fillId="0" borderId="2" xfId="0" applyNumberFormat="1" applyFont="1" applyBorder="1" applyAlignment="1">
      <alignment horizontal="left"/>
    </xf>
    <xf numFmtId="0" fontId="2" fillId="0" borderId="3" xfId="0" applyFont="1" applyBorder="1" applyAlignment="1">
      <alignment horizontal="center"/>
    </xf>
    <xf numFmtId="0" fontId="2" fillId="0" borderId="6" xfId="0" applyFont="1" applyBorder="1" applyAlignment="1">
      <alignment horizontal="center"/>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lignment horizontal="right"/>
    </xf>
    <xf numFmtId="0" fontId="2" fillId="0" borderId="0" xfId="0" applyFont="1" applyAlignment="1">
      <alignment horizontal="center" wrapText="1"/>
    </xf>
    <xf numFmtId="0" fontId="2" fillId="0" borderId="0" xfId="0" applyFont="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95"/>
  <sheetViews>
    <sheetView tabSelected="1" zoomScaleSheetLayoutView="100" workbookViewId="0" topLeftCell="A1">
      <pane xSplit="2" ySplit="6" topLeftCell="D7" activePane="bottomRight" state="frozen"/>
      <selection pane="topLeft" activeCell="A1" sqref="A1"/>
      <selection pane="topRight" activeCell="C1" sqref="C1"/>
      <selection pane="bottomLeft" activeCell="A7" sqref="A7"/>
      <selection pane="bottomRight" activeCell="B4" sqref="B4:B6"/>
    </sheetView>
  </sheetViews>
  <sheetFormatPr defaultColWidth="9.00390625" defaultRowHeight="12.75"/>
  <cols>
    <col min="1" max="1" width="6.625" style="20" customWidth="1"/>
    <col min="2" max="2" width="20.625" style="20" customWidth="1"/>
    <col min="3" max="3" width="3.50390625" style="20" hidden="1" customWidth="1"/>
    <col min="4" max="4" width="22.375" style="20" customWidth="1"/>
    <col min="5" max="5" width="11.25390625" style="20" customWidth="1"/>
    <col min="6" max="6" width="12.875" style="20" hidden="1" customWidth="1"/>
    <col min="7" max="7" width="9.375" style="20" customWidth="1"/>
    <col min="8" max="8" width="8.875" style="20" customWidth="1"/>
    <col min="9" max="9" width="8.125" style="20" customWidth="1"/>
    <col min="10" max="10" width="9.125" style="20" customWidth="1"/>
    <col min="11" max="11" width="8.625" style="20" customWidth="1"/>
    <col min="12" max="12" width="8.375" style="20" customWidth="1"/>
    <col min="13" max="13" width="9.125" style="20" bestFit="1" customWidth="1"/>
    <col min="14" max="14" width="10.875" style="20" bestFit="1" customWidth="1"/>
    <col min="15" max="16" width="9.75390625" style="20" bestFit="1" customWidth="1"/>
    <col min="17" max="17" width="8.625" style="20" customWidth="1"/>
    <col min="18" max="18" width="8.125" style="20" customWidth="1"/>
    <col min="19" max="19" width="9.125" style="20" bestFit="1" customWidth="1"/>
    <col min="20" max="20" width="8.75390625" style="20" customWidth="1"/>
    <col min="21" max="22" width="8.125" style="20" customWidth="1"/>
    <col min="23" max="23" width="7.75390625" style="20" customWidth="1"/>
    <col min="24" max="24" width="7.875" style="20" customWidth="1"/>
    <col min="25" max="25" width="7.50390625" style="20" customWidth="1"/>
    <col min="26" max="26" width="9.125" style="20" bestFit="1" customWidth="1"/>
    <col min="27" max="27" width="9.75390625" style="20" bestFit="1" customWidth="1"/>
    <col min="28" max="29" width="9.125" style="20" bestFit="1" customWidth="1"/>
    <col min="30" max="30" width="10.375" style="20" customWidth="1"/>
    <col min="31" max="31" width="7.75390625" style="20" customWidth="1"/>
    <col min="32" max="32" width="7.00390625" style="20" customWidth="1"/>
    <col min="33" max="33" width="7.25390625" style="20" customWidth="1"/>
    <col min="34" max="34" width="6.75390625" style="20" customWidth="1"/>
    <col min="35" max="36" width="7.375" style="20" customWidth="1"/>
    <col min="37" max="37" width="6.25390625" style="20" customWidth="1"/>
    <col min="38" max="39" width="7.125" style="20" customWidth="1"/>
    <col min="40" max="40" width="7.375" style="20" customWidth="1"/>
    <col min="41" max="41" width="8.125" style="20" customWidth="1"/>
    <col min="42" max="45" width="6.50390625" style="20" customWidth="1"/>
    <col min="46" max="46" width="9.25390625" style="20" bestFit="1" customWidth="1"/>
    <col min="47" max="48" width="9.625" style="20" bestFit="1" customWidth="1"/>
    <col min="49" max="49" width="9.25390625" style="20" bestFit="1" customWidth="1"/>
    <col min="50" max="50" width="7.875" style="20" customWidth="1"/>
    <col min="51" max="51" width="9.25390625" style="20" bestFit="1" customWidth="1"/>
    <col min="52" max="52" width="9.25390625" style="20" customWidth="1"/>
    <col min="53" max="55" width="9.25390625" style="20" bestFit="1" customWidth="1"/>
    <col min="56" max="56" width="9.25390625" style="20" customWidth="1"/>
    <col min="57" max="57" width="9.625" style="20" bestFit="1" customWidth="1"/>
    <col min="58" max="64" width="9.25390625" style="20" bestFit="1" customWidth="1"/>
    <col min="65" max="67" width="9.625" style="20" bestFit="1" customWidth="1"/>
    <col min="68" max="68" width="9.25390625" style="20" bestFit="1" customWidth="1"/>
    <col min="69" max="71" width="9.625" style="20" bestFit="1" customWidth="1"/>
    <col min="72" max="72" width="9.25390625" style="20" bestFit="1" customWidth="1"/>
    <col min="73" max="73" width="10.875" style="20" bestFit="1" customWidth="1"/>
    <col min="74" max="74" width="9.25390625" style="20" bestFit="1" customWidth="1"/>
    <col min="75" max="77" width="9.625" style="20" bestFit="1" customWidth="1"/>
    <col min="78" max="79" width="9.25390625" style="20" bestFit="1" customWidth="1"/>
    <col min="80" max="80" width="9.625" style="20" bestFit="1" customWidth="1"/>
    <col min="81" max="82" width="9.25390625" style="20" bestFit="1" customWidth="1"/>
    <col min="83" max="83" width="9.625" style="20" bestFit="1" customWidth="1"/>
    <col min="84" max="88" width="9.25390625" style="20" bestFit="1" customWidth="1"/>
    <col min="89" max="89" width="9.625" style="20" bestFit="1" customWidth="1"/>
    <col min="90" max="16384" width="9.00390625" style="20" customWidth="1"/>
  </cols>
  <sheetData>
    <row r="1" spans="1:89" s="25" customFormat="1" ht="12">
      <c r="A1" s="95" t="s">
        <v>299</v>
      </c>
      <c r="B1" s="20"/>
      <c r="C1" s="20"/>
      <c r="D1" s="20"/>
      <c r="G1" s="9"/>
      <c r="H1" s="9"/>
      <c r="I1" s="9"/>
      <c r="J1" s="9"/>
      <c r="K1" s="9"/>
      <c r="L1" s="9"/>
      <c r="M1" s="9"/>
      <c r="N1" s="9"/>
      <c r="O1" s="9"/>
      <c r="P1" s="9"/>
      <c r="Q1" s="9"/>
      <c r="R1" s="9"/>
      <c r="S1" s="9"/>
      <c r="T1" s="9"/>
      <c r="U1" s="9"/>
      <c r="V1" s="9"/>
      <c r="W1" s="9"/>
      <c r="X1" s="9"/>
      <c r="Y1" s="9"/>
      <c r="Z1" s="9"/>
      <c r="AA1" s="9"/>
      <c r="AB1" s="9"/>
      <c r="AC1" s="9"/>
      <c r="AD1" s="20"/>
      <c r="AE1" s="37"/>
      <c r="AF1" s="37"/>
      <c r="AG1" s="37"/>
      <c r="AH1" s="37"/>
      <c r="AI1" s="14"/>
      <c r="AJ1" s="37"/>
      <c r="AK1" s="37"/>
      <c r="AL1" s="104"/>
      <c r="AM1" s="104"/>
      <c r="AN1" s="14"/>
      <c r="AO1" s="14"/>
      <c r="AP1" s="14"/>
      <c r="AQ1" s="37"/>
      <c r="AR1" s="104"/>
      <c r="AS1" s="37"/>
      <c r="AT1" s="37"/>
      <c r="AU1" s="37"/>
      <c r="AV1" s="37"/>
      <c r="AW1" s="37"/>
      <c r="AX1" s="37"/>
      <c r="AY1" s="104"/>
      <c r="AZ1" s="37"/>
      <c r="BA1" s="104"/>
      <c r="BB1" s="37"/>
      <c r="BC1" s="37"/>
      <c r="BD1" s="37"/>
      <c r="BE1" s="37"/>
      <c r="BF1" s="14"/>
      <c r="BG1" s="104"/>
      <c r="BH1" s="105"/>
      <c r="BI1" s="37"/>
      <c r="BJ1" s="37"/>
      <c r="BK1" s="37"/>
      <c r="BL1" s="37"/>
      <c r="BM1" s="37"/>
      <c r="BN1" s="37"/>
      <c r="BO1" s="37"/>
      <c r="BP1" s="37"/>
      <c r="BQ1" s="37"/>
      <c r="BR1" s="37"/>
      <c r="BS1" s="37"/>
      <c r="BT1" s="37"/>
      <c r="BU1" s="37"/>
      <c r="BV1" s="106"/>
      <c r="BW1" s="37"/>
      <c r="BX1" s="37"/>
      <c r="BY1" s="37"/>
      <c r="BZ1" s="37"/>
      <c r="CA1" s="37"/>
      <c r="CB1" s="37"/>
      <c r="CC1" s="37"/>
      <c r="CD1" s="37"/>
      <c r="CE1" s="106"/>
      <c r="CF1" s="104"/>
      <c r="CG1" s="104"/>
      <c r="CH1" s="104"/>
      <c r="CI1" s="37"/>
      <c r="CJ1" s="37"/>
      <c r="CK1" s="37"/>
    </row>
    <row r="2" spans="1:89" s="25" customFormat="1" ht="12">
      <c r="A2" s="95" t="s">
        <v>292</v>
      </c>
      <c r="B2" s="20"/>
      <c r="C2" s="20"/>
      <c r="D2" s="20"/>
      <c r="E2" s="20"/>
      <c r="F2" s="20"/>
      <c r="G2" s="37"/>
      <c r="H2" s="37"/>
      <c r="I2" s="37"/>
      <c r="J2" s="37"/>
      <c r="K2" s="37"/>
      <c r="L2" s="37"/>
      <c r="M2" s="37"/>
      <c r="N2" s="37"/>
      <c r="O2" s="37"/>
      <c r="P2" s="37"/>
      <c r="Q2" s="37"/>
      <c r="R2" s="37"/>
      <c r="S2" s="37"/>
      <c r="T2" s="37"/>
      <c r="U2" s="37"/>
      <c r="V2" s="37"/>
      <c r="W2" s="37"/>
      <c r="X2" s="37"/>
      <c r="Y2" s="37"/>
      <c r="Z2" s="37"/>
      <c r="AA2" s="37"/>
      <c r="AB2" s="9"/>
      <c r="AC2" s="9"/>
      <c r="AD2" s="20"/>
      <c r="AE2" s="37"/>
      <c r="AF2" s="37"/>
      <c r="AG2" s="37"/>
      <c r="AH2" s="37"/>
      <c r="AI2" s="14"/>
      <c r="AJ2" s="37"/>
      <c r="AK2" s="37"/>
      <c r="AL2" s="104"/>
      <c r="AM2" s="104"/>
      <c r="AN2" s="14"/>
      <c r="AO2" s="14"/>
      <c r="AP2" s="14"/>
      <c r="AQ2" s="37"/>
      <c r="AR2" s="104"/>
      <c r="AS2" s="37"/>
      <c r="AT2" s="37"/>
      <c r="AU2" s="37"/>
      <c r="AV2" s="37"/>
      <c r="AW2" s="37"/>
      <c r="AX2" s="37"/>
      <c r="AY2" s="104"/>
      <c r="AZ2" s="37"/>
      <c r="BA2" s="104"/>
      <c r="BB2" s="37"/>
      <c r="BC2" s="37"/>
      <c r="BD2" s="37"/>
      <c r="BE2" s="37"/>
      <c r="BF2" s="14"/>
      <c r="BG2" s="104"/>
      <c r="BH2" s="105"/>
      <c r="BI2" s="37"/>
      <c r="BJ2" s="37"/>
      <c r="BK2" s="37"/>
      <c r="BL2" s="37"/>
      <c r="BM2" s="37"/>
      <c r="BN2" s="37"/>
      <c r="BO2" s="37"/>
      <c r="BP2" s="37"/>
      <c r="BQ2" s="37"/>
      <c r="BR2" s="37"/>
      <c r="BS2" s="37"/>
      <c r="BT2" s="37"/>
      <c r="BU2" s="37"/>
      <c r="BV2" s="106"/>
      <c r="BW2" s="37"/>
      <c r="BX2" s="37"/>
      <c r="BY2" s="37"/>
      <c r="BZ2" s="37"/>
      <c r="CA2" s="37"/>
      <c r="CB2" s="37"/>
      <c r="CC2" s="37"/>
      <c r="CD2" s="37"/>
      <c r="CE2" s="106"/>
      <c r="CF2" s="104"/>
      <c r="CG2" s="104"/>
      <c r="CH2" s="104"/>
      <c r="CI2" s="37"/>
      <c r="CJ2" s="37"/>
      <c r="CK2" s="37"/>
    </row>
    <row r="3" spans="1:4" ht="12">
      <c r="A3" s="20" t="s">
        <v>172</v>
      </c>
      <c r="D3" s="28">
        <f ca="1">TODAY()</f>
        <v>37438</v>
      </c>
    </row>
    <row r="4" spans="1:101" ht="12.75" customHeight="1">
      <c r="A4" s="191" t="s">
        <v>64</v>
      </c>
      <c r="B4" s="191" t="s">
        <v>249</v>
      </c>
      <c r="C4" s="21"/>
      <c r="D4" s="200" t="s">
        <v>65</v>
      </c>
      <c r="E4" s="197" t="s">
        <v>300</v>
      </c>
      <c r="F4" s="194" t="s">
        <v>301</v>
      </c>
      <c r="G4" s="78" t="s">
        <v>0</v>
      </c>
      <c r="H4" s="78" t="s">
        <v>1</v>
      </c>
      <c r="I4" s="78" t="s">
        <v>2</v>
      </c>
      <c r="J4" s="78" t="s">
        <v>3</v>
      </c>
      <c r="K4" s="78" t="s">
        <v>4</v>
      </c>
      <c r="L4" s="78" t="s">
        <v>5</v>
      </c>
      <c r="M4" s="78" t="s">
        <v>6</v>
      </c>
      <c r="N4" s="78" t="s">
        <v>7</v>
      </c>
      <c r="O4" s="78" t="s">
        <v>8</v>
      </c>
      <c r="P4" s="78" t="s">
        <v>9</v>
      </c>
      <c r="Q4" s="78" t="s">
        <v>10</v>
      </c>
      <c r="R4" s="78" t="s">
        <v>11</v>
      </c>
      <c r="S4" s="78">
        <v>54</v>
      </c>
      <c r="T4" s="78" t="s">
        <v>12</v>
      </c>
      <c r="U4" s="78" t="s">
        <v>13</v>
      </c>
      <c r="V4" s="78">
        <v>66</v>
      </c>
      <c r="W4" s="78" t="s">
        <v>14</v>
      </c>
      <c r="X4" s="78" t="s">
        <v>15</v>
      </c>
      <c r="Y4" s="78" t="s">
        <v>16</v>
      </c>
      <c r="Z4" s="78" t="s">
        <v>17</v>
      </c>
      <c r="AA4" s="78" t="s">
        <v>18</v>
      </c>
      <c r="AB4" s="78" t="s">
        <v>19</v>
      </c>
      <c r="AC4" s="78" t="s">
        <v>20</v>
      </c>
      <c r="AD4" s="189" t="s">
        <v>206</v>
      </c>
      <c r="AE4" s="113" t="s">
        <v>21</v>
      </c>
      <c r="AF4" s="113" t="s">
        <v>22</v>
      </c>
      <c r="AG4" s="113" t="s">
        <v>23</v>
      </c>
      <c r="AH4" s="113" t="s">
        <v>24</v>
      </c>
      <c r="AI4" s="114" t="s">
        <v>25</v>
      </c>
      <c r="AJ4" s="113" t="s">
        <v>26</v>
      </c>
      <c r="AK4" s="113" t="s">
        <v>27</v>
      </c>
      <c r="AL4" s="115" t="s">
        <v>28</v>
      </c>
      <c r="AM4" s="115" t="s">
        <v>29</v>
      </c>
      <c r="AN4" s="114" t="s">
        <v>199</v>
      </c>
      <c r="AO4" s="114" t="s">
        <v>200</v>
      </c>
      <c r="AP4" s="114" t="s">
        <v>201</v>
      </c>
      <c r="AQ4" s="113" t="s">
        <v>30</v>
      </c>
      <c r="AR4" s="115" t="s">
        <v>255</v>
      </c>
      <c r="AS4" s="113" t="s">
        <v>31</v>
      </c>
      <c r="AT4" s="113" t="s">
        <v>32</v>
      </c>
      <c r="AU4" s="113" t="s">
        <v>33</v>
      </c>
      <c r="AV4" s="113" t="s">
        <v>34</v>
      </c>
      <c r="AW4" s="113" t="s">
        <v>35</v>
      </c>
      <c r="AX4" s="113" t="s">
        <v>36</v>
      </c>
      <c r="AY4" s="115" t="s">
        <v>240</v>
      </c>
      <c r="AZ4" s="115" t="s">
        <v>265</v>
      </c>
      <c r="BA4" s="115" t="s">
        <v>236</v>
      </c>
      <c r="BB4" s="113" t="s">
        <v>37</v>
      </c>
      <c r="BC4" s="113" t="s">
        <v>38</v>
      </c>
      <c r="BD4" s="115" t="s">
        <v>277</v>
      </c>
      <c r="BE4" s="113" t="s">
        <v>39</v>
      </c>
      <c r="BF4" s="114" t="s">
        <v>40</v>
      </c>
      <c r="BG4" s="115" t="s">
        <v>239</v>
      </c>
      <c r="BH4" s="116" t="s">
        <v>237</v>
      </c>
      <c r="BI4" s="113" t="s">
        <v>41</v>
      </c>
      <c r="BJ4" s="113">
        <v>2629</v>
      </c>
      <c r="BK4" s="113">
        <v>2635</v>
      </c>
      <c r="BL4" s="113" t="s">
        <v>43</v>
      </c>
      <c r="BM4" s="113" t="s">
        <v>44</v>
      </c>
      <c r="BN4" s="113" t="s">
        <v>45</v>
      </c>
      <c r="BO4" s="113" t="s">
        <v>46</v>
      </c>
      <c r="BP4" s="113" t="s">
        <v>47</v>
      </c>
      <c r="BQ4" s="113" t="s">
        <v>48</v>
      </c>
      <c r="BR4" s="113" t="s">
        <v>49</v>
      </c>
      <c r="BS4" s="113" t="s">
        <v>50</v>
      </c>
      <c r="BT4" s="113" t="s">
        <v>51</v>
      </c>
      <c r="BU4" s="113" t="s">
        <v>52</v>
      </c>
      <c r="BV4" s="115" t="s">
        <v>194</v>
      </c>
      <c r="BW4" s="113" t="s">
        <v>53</v>
      </c>
      <c r="BX4" s="113" t="s">
        <v>54</v>
      </c>
      <c r="BY4" s="113" t="s">
        <v>55</v>
      </c>
      <c r="BZ4" s="113" t="s">
        <v>56</v>
      </c>
      <c r="CA4" s="113" t="s">
        <v>57</v>
      </c>
      <c r="CB4" s="113" t="s">
        <v>58</v>
      </c>
      <c r="CC4" s="113" t="s">
        <v>59</v>
      </c>
      <c r="CD4" s="113" t="s">
        <v>60</v>
      </c>
      <c r="CE4" s="115" t="s">
        <v>195</v>
      </c>
      <c r="CF4" s="115" t="s">
        <v>241</v>
      </c>
      <c r="CG4" s="115" t="s">
        <v>242</v>
      </c>
      <c r="CH4" s="115" t="s">
        <v>243</v>
      </c>
      <c r="CI4" s="113" t="s">
        <v>61</v>
      </c>
      <c r="CJ4" s="113" t="s">
        <v>62</v>
      </c>
      <c r="CK4" s="113" t="s">
        <v>63</v>
      </c>
      <c r="CL4" s="100"/>
      <c r="CM4" s="100"/>
      <c r="CN4" s="100"/>
      <c r="CO4" s="100"/>
      <c r="CP4" s="100"/>
      <c r="CQ4" s="100"/>
      <c r="CR4" s="100"/>
      <c r="CS4" s="100"/>
      <c r="CT4" s="100"/>
      <c r="CU4" s="100"/>
      <c r="CV4" s="100"/>
      <c r="CW4" s="100"/>
    </row>
    <row r="5" spans="1:101" ht="48" customHeight="1">
      <c r="A5" s="192"/>
      <c r="B5" s="192"/>
      <c r="C5" s="79"/>
      <c r="D5" s="201"/>
      <c r="E5" s="198"/>
      <c r="F5" s="195"/>
      <c r="G5" s="185" t="s">
        <v>66</v>
      </c>
      <c r="H5" s="187" t="s">
        <v>67</v>
      </c>
      <c r="I5" s="187" t="s">
        <v>68</v>
      </c>
      <c r="J5" s="187" t="s">
        <v>69</v>
      </c>
      <c r="K5" s="187" t="s">
        <v>70</v>
      </c>
      <c r="L5" s="187" t="s">
        <v>71</v>
      </c>
      <c r="M5" s="187" t="s">
        <v>72</v>
      </c>
      <c r="N5" s="187" t="s">
        <v>73</v>
      </c>
      <c r="O5" s="187" t="s">
        <v>74</v>
      </c>
      <c r="P5" s="187" t="s">
        <v>75</v>
      </c>
      <c r="Q5" s="187" t="s">
        <v>76</v>
      </c>
      <c r="R5" s="187" t="s">
        <v>77</v>
      </c>
      <c r="S5" s="187" t="s">
        <v>298</v>
      </c>
      <c r="T5" s="187" t="s">
        <v>78</v>
      </c>
      <c r="U5" s="102" t="s">
        <v>79</v>
      </c>
      <c r="V5" s="102" t="s">
        <v>80</v>
      </c>
      <c r="W5" s="102" t="s">
        <v>81</v>
      </c>
      <c r="X5" s="102" t="s">
        <v>82</v>
      </c>
      <c r="Y5" s="102" t="s">
        <v>83</v>
      </c>
      <c r="Z5" s="102" t="s">
        <v>84</v>
      </c>
      <c r="AA5" s="102" t="s">
        <v>85</v>
      </c>
      <c r="AB5" s="102" t="s">
        <v>86</v>
      </c>
      <c r="AC5" s="102" t="s">
        <v>87</v>
      </c>
      <c r="AD5" s="190"/>
      <c r="AE5" s="114" t="s">
        <v>89</v>
      </c>
      <c r="AF5" s="113" t="s">
        <v>235</v>
      </c>
      <c r="AG5" s="114" t="s">
        <v>94</v>
      </c>
      <c r="AH5" s="114" t="s">
        <v>97</v>
      </c>
      <c r="AI5" s="114" t="s">
        <v>98</v>
      </c>
      <c r="AJ5" s="114" t="s">
        <v>99</v>
      </c>
      <c r="AK5" s="114" t="s">
        <v>282</v>
      </c>
      <c r="AL5" s="114" t="s">
        <v>109</v>
      </c>
      <c r="AM5" s="114" t="s">
        <v>262</v>
      </c>
      <c r="AN5" s="114" t="s">
        <v>283</v>
      </c>
      <c r="AO5" s="114" t="s">
        <v>284</v>
      </c>
      <c r="AP5" s="114" t="s">
        <v>285</v>
      </c>
      <c r="AQ5" s="114" t="s">
        <v>112</v>
      </c>
      <c r="AR5" s="114" t="s">
        <v>263</v>
      </c>
      <c r="AS5" s="114" t="s">
        <v>286</v>
      </c>
      <c r="AT5" s="114" t="s">
        <v>116</v>
      </c>
      <c r="AU5" s="114" t="s">
        <v>117</v>
      </c>
      <c r="AV5" s="114" t="s">
        <v>120</v>
      </c>
      <c r="AW5" s="114" t="s">
        <v>121</v>
      </c>
      <c r="AX5" s="114" t="s">
        <v>122</v>
      </c>
      <c r="AY5" s="114" t="s">
        <v>137</v>
      </c>
      <c r="AZ5" s="114" t="s">
        <v>264</v>
      </c>
      <c r="BA5" s="114" t="s">
        <v>140</v>
      </c>
      <c r="BB5" s="145" t="s">
        <v>250</v>
      </c>
      <c r="BC5" s="114" t="s">
        <v>129</v>
      </c>
      <c r="BD5" s="114" t="s">
        <v>278</v>
      </c>
      <c r="BE5" s="114" t="s">
        <v>130</v>
      </c>
      <c r="BF5" s="114" t="s">
        <v>258</v>
      </c>
      <c r="BG5" s="114" t="s">
        <v>141</v>
      </c>
      <c r="BH5" s="114" t="s">
        <v>238</v>
      </c>
      <c r="BI5" s="114" t="s">
        <v>205</v>
      </c>
      <c r="BJ5" s="114" t="s">
        <v>203</v>
      </c>
      <c r="BK5" s="114" t="s">
        <v>204</v>
      </c>
      <c r="BL5" s="114" t="s">
        <v>88</v>
      </c>
      <c r="BM5" s="114" t="s">
        <v>144</v>
      </c>
      <c r="BN5" s="114" t="s">
        <v>254</v>
      </c>
      <c r="BO5" s="114" t="s">
        <v>145</v>
      </c>
      <c r="BP5" s="114" t="s">
        <v>148</v>
      </c>
      <c r="BQ5" s="114" t="s">
        <v>149</v>
      </c>
      <c r="BR5" s="114" t="s">
        <v>150</v>
      </c>
      <c r="BS5" s="114" t="s">
        <v>151</v>
      </c>
      <c r="BT5" s="114" t="s">
        <v>152</v>
      </c>
      <c r="BU5" s="114" t="s">
        <v>153</v>
      </c>
      <c r="BV5" s="114" t="s">
        <v>154</v>
      </c>
      <c r="BW5" s="114" t="s">
        <v>157</v>
      </c>
      <c r="BX5" s="114" t="s">
        <v>158</v>
      </c>
      <c r="BY5" s="114" t="s">
        <v>159</v>
      </c>
      <c r="BZ5" s="114" t="s">
        <v>160</v>
      </c>
      <c r="CA5" s="114" t="s">
        <v>161</v>
      </c>
      <c r="CB5" s="114" t="s">
        <v>287</v>
      </c>
      <c r="CC5" s="114" t="s">
        <v>163</v>
      </c>
      <c r="CD5" s="114" t="s">
        <v>164</v>
      </c>
      <c r="CE5" s="114" t="s">
        <v>165</v>
      </c>
      <c r="CF5" s="114" t="s">
        <v>244</v>
      </c>
      <c r="CG5" s="114" t="s">
        <v>245</v>
      </c>
      <c r="CH5" s="114" t="s">
        <v>246</v>
      </c>
      <c r="CI5" s="114" t="s">
        <v>166</v>
      </c>
      <c r="CJ5" s="114" t="s">
        <v>167</v>
      </c>
      <c r="CK5" s="114" t="s">
        <v>288</v>
      </c>
      <c r="CL5" s="117"/>
      <c r="CM5" s="117"/>
      <c r="CN5" s="117"/>
      <c r="CO5" s="117"/>
      <c r="CP5" s="117"/>
      <c r="CQ5" s="100"/>
      <c r="CR5" s="100"/>
      <c r="CS5" s="100"/>
      <c r="CT5" s="100"/>
      <c r="CU5" s="100"/>
      <c r="CV5" s="100"/>
      <c r="CW5" s="100"/>
    </row>
    <row r="6" spans="1:101" ht="15" customHeight="1" hidden="1">
      <c r="A6" s="193"/>
      <c r="B6" s="193"/>
      <c r="C6" s="80"/>
      <c r="D6" s="202"/>
      <c r="E6" s="199"/>
      <c r="F6" s="195"/>
      <c r="G6" s="186"/>
      <c r="H6" s="188"/>
      <c r="I6" s="188"/>
      <c r="J6" s="188"/>
      <c r="K6" s="188"/>
      <c r="L6" s="188"/>
      <c r="M6" s="188"/>
      <c r="N6" s="188"/>
      <c r="O6" s="188"/>
      <c r="P6" s="188"/>
      <c r="Q6" s="188"/>
      <c r="R6" s="188"/>
      <c r="S6" s="188"/>
      <c r="T6" s="188"/>
      <c r="U6" s="109"/>
      <c r="V6" s="109"/>
      <c r="W6" s="109"/>
      <c r="X6" s="109"/>
      <c r="Y6" s="109"/>
      <c r="Z6" s="109"/>
      <c r="AA6" s="109"/>
      <c r="AB6" s="109"/>
      <c r="AC6" s="109"/>
      <c r="AD6" s="101"/>
      <c r="AE6" s="108"/>
      <c r="AF6" s="109"/>
      <c r="AG6" s="109"/>
      <c r="AH6" s="109"/>
      <c r="AI6" s="109"/>
      <c r="AJ6" s="103"/>
      <c r="AK6" s="109"/>
      <c r="AL6" s="92"/>
      <c r="AM6" s="92"/>
      <c r="AN6" s="92"/>
      <c r="AO6" s="92"/>
      <c r="AP6" s="92"/>
      <c r="AQ6" s="109"/>
      <c r="AR6" s="109"/>
      <c r="AS6" s="109"/>
      <c r="AT6" s="109"/>
      <c r="AU6" s="109"/>
      <c r="AV6" s="109"/>
      <c r="AW6" s="109"/>
      <c r="AX6" s="92"/>
      <c r="AY6" s="92"/>
      <c r="AZ6" s="109"/>
      <c r="BA6" s="109"/>
      <c r="BB6" s="109"/>
      <c r="BC6" s="109"/>
      <c r="BD6" s="109"/>
      <c r="BE6" s="109"/>
      <c r="BF6" s="109"/>
      <c r="BG6" s="109"/>
      <c r="BH6" s="109"/>
      <c r="BI6" s="109"/>
      <c r="BJ6" s="92"/>
      <c r="BK6" s="92"/>
      <c r="BL6" s="109"/>
      <c r="BM6" s="103"/>
      <c r="BN6" s="109"/>
      <c r="BO6" s="109"/>
      <c r="BP6" s="109"/>
      <c r="BQ6" s="110"/>
      <c r="BR6" s="109"/>
      <c r="BS6" s="109"/>
      <c r="BT6" s="109"/>
      <c r="BU6" s="110"/>
      <c r="BV6" s="109"/>
      <c r="BW6" s="103"/>
      <c r="BX6" s="109"/>
      <c r="BY6" s="109"/>
      <c r="BZ6" s="109"/>
      <c r="CA6" s="109"/>
      <c r="CB6" s="109"/>
      <c r="CC6" s="109"/>
      <c r="CD6" s="109"/>
      <c r="CE6" s="109"/>
      <c r="CF6" s="109"/>
      <c r="CG6" s="109"/>
      <c r="CH6" s="109"/>
      <c r="CI6" s="111"/>
      <c r="CJ6" s="100"/>
      <c r="CK6" s="100"/>
      <c r="CL6" s="100"/>
      <c r="CM6" s="100"/>
      <c r="CN6" s="100"/>
      <c r="CO6" s="100"/>
      <c r="CP6" s="100"/>
      <c r="CQ6" s="100"/>
      <c r="CR6" s="100"/>
      <c r="CS6" s="100"/>
      <c r="CT6" s="100"/>
      <c r="CU6" s="100"/>
      <c r="CV6" s="100"/>
      <c r="CW6" s="100"/>
    </row>
    <row r="7" spans="1:102" ht="12">
      <c r="A7" s="65" t="s">
        <v>21</v>
      </c>
      <c r="B7" s="60" t="s">
        <v>89</v>
      </c>
      <c r="C7" s="43" t="s">
        <v>90</v>
      </c>
      <c r="D7" s="126" t="s">
        <v>91</v>
      </c>
      <c r="E7" s="70">
        <v>1385524</v>
      </c>
      <c r="F7" s="119">
        <v>1569889.6091291714</v>
      </c>
      <c r="G7" s="156">
        <v>257145.52437255005</v>
      </c>
      <c r="H7" s="156">
        <v>67388.94707513944</v>
      </c>
      <c r="I7" s="156">
        <v>42013.739251235675</v>
      </c>
      <c r="J7" s="156">
        <v>279958.3722101142</v>
      </c>
      <c r="K7" s="156">
        <v>63480.04076944793</v>
      </c>
      <c r="L7" s="156">
        <v>20106.6819336239</v>
      </c>
      <c r="M7" s="156">
        <v>19785.453130671707</v>
      </c>
      <c r="N7" s="156">
        <v>272676.5634734247</v>
      </c>
      <c r="O7" s="156">
        <v>21434.55215978093</v>
      </c>
      <c r="P7" s="156">
        <v>63844.22458674837</v>
      </c>
      <c r="Q7" s="156">
        <v>332.4344588691301</v>
      </c>
      <c r="R7" s="156">
        <v>11786.4824152982</v>
      </c>
      <c r="S7" s="156">
        <v>11756.600666186368</v>
      </c>
      <c r="T7" s="156">
        <v>6900.816435513683</v>
      </c>
      <c r="U7" s="156">
        <v>35180.156751223614</v>
      </c>
      <c r="V7" s="156">
        <v>2089.8548285087445</v>
      </c>
      <c r="W7" s="156">
        <v>10975.93997063976</v>
      </c>
      <c r="X7" s="156">
        <v>12879.407389063454</v>
      </c>
      <c r="Y7" s="156">
        <v>10637.902683812163</v>
      </c>
      <c r="Z7" s="156">
        <v>10131.780558230508</v>
      </c>
      <c r="AA7" s="156">
        <v>56648.32587875535</v>
      </c>
      <c r="AB7" s="156">
        <v>83366.34480337206</v>
      </c>
      <c r="AC7" s="157">
        <v>3856.6132447458067</v>
      </c>
      <c r="AD7" s="141">
        <f>SUM(G7:AC7)</f>
        <v>1364376.7590469562</v>
      </c>
      <c r="AE7" s="135">
        <v>4431.836915148571</v>
      </c>
      <c r="AF7" s="136">
        <v>890.8496453964889</v>
      </c>
      <c r="AG7" s="135">
        <v>2749.1209182885364</v>
      </c>
      <c r="AH7" s="135">
        <v>3118.907563547456</v>
      </c>
      <c r="AI7" s="135">
        <v>610.7082474730648</v>
      </c>
      <c r="AJ7" s="135">
        <v>2312.1003375279943</v>
      </c>
      <c r="AK7" s="135">
        <v>6990.461682849179</v>
      </c>
      <c r="AL7" s="135">
        <v>410.8740502876889</v>
      </c>
      <c r="AM7" s="135">
        <v>1004.7738138853481</v>
      </c>
      <c r="AN7" s="135">
        <v>7487.07767699463</v>
      </c>
      <c r="AO7" s="135">
        <v>2932.4080969032357</v>
      </c>
      <c r="AP7" s="135">
        <v>4665.1946996187835</v>
      </c>
      <c r="AQ7" s="135">
        <v>3998.551553027008</v>
      </c>
      <c r="AR7" s="135">
        <v>2253.083883032127</v>
      </c>
      <c r="AS7" s="135">
        <v>1430.5887387289529</v>
      </c>
      <c r="AT7" s="135">
        <v>844.1594124092517</v>
      </c>
      <c r="AU7" s="135">
        <v>9362.325518600837</v>
      </c>
      <c r="AV7" s="135">
        <v>6637.483521465664</v>
      </c>
      <c r="AW7" s="135">
        <v>726.5000252814134</v>
      </c>
      <c r="AX7" s="135">
        <v>3916.3767429694703</v>
      </c>
      <c r="AY7" s="135">
        <v>0</v>
      </c>
      <c r="AZ7" s="135">
        <v>5.602827958468484</v>
      </c>
      <c r="BA7" s="135">
        <v>1481.0141903551694</v>
      </c>
      <c r="BB7" s="135">
        <v>1204.6080110707242</v>
      </c>
      <c r="BC7" s="135">
        <v>93.38046597447473</v>
      </c>
      <c r="BD7" s="135">
        <v>190.49615058792847</v>
      </c>
      <c r="BE7" s="135">
        <v>3669.8523127968574</v>
      </c>
      <c r="BF7" s="135">
        <v>4426.234087190102</v>
      </c>
      <c r="BG7" s="135">
        <v>82.17481005753777</v>
      </c>
      <c r="BH7" s="135">
        <v>481.8432044282896</v>
      </c>
      <c r="BI7" s="135">
        <v>2076.781563272318</v>
      </c>
      <c r="BJ7" s="135">
        <v>0</v>
      </c>
      <c r="BK7" s="135">
        <v>1172.8586526394026</v>
      </c>
      <c r="BL7" s="135">
        <v>0</v>
      </c>
      <c r="BM7" s="135">
        <v>4058.3150512506722</v>
      </c>
      <c r="BN7" s="135">
        <v>9012.335532128507</v>
      </c>
      <c r="BO7" s="135">
        <v>4394.484728758781</v>
      </c>
      <c r="BP7" s="135">
        <v>115.79177780834867</v>
      </c>
      <c r="BQ7" s="135">
        <v>1439.9267853264005</v>
      </c>
      <c r="BR7" s="135">
        <v>126.99743372528565</v>
      </c>
      <c r="BS7" s="135">
        <v>6906.419263472152</v>
      </c>
      <c r="BT7" s="135">
        <v>250.25964881159229</v>
      </c>
      <c r="BU7" s="135">
        <v>63680.6220103611</v>
      </c>
      <c r="BV7" s="135">
        <v>440.75579939952075</v>
      </c>
      <c r="BW7" s="135">
        <v>3681.057968713794</v>
      </c>
      <c r="BX7" s="135">
        <v>2517.5373626718388</v>
      </c>
      <c r="BY7" s="135">
        <v>3292.595230259979</v>
      </c>
      <c r="BZ7" s="135">
        <v>0</v>
      </c>
      <c r="CA7" s="135">
        <v>250.25964881159229</v>
      </c>
      <c r="CB7" s="135">
        <v>5558.378856664635</v>
      </c>
      <c r="CC7" s="135">
        <v>726.5000252814134</v>
      </c>
      <c r="CD7" s="135">
        <v>360.4485986614725</v>
      </c>
      <c r="CE7" s="135">
        <v>584.5617170002118</v>
      </c>
      <c r="CF7" s="135">
        <v>0</v>
      </c>
      <c r="CG7" s="135">
        <v>0</v>
      </c>
      <c r="CH7" s="135">
        <v>0</v>
      </c>
      <c r="CI7" s="135">
        <v>3503.6350833622923</v>
      </c>
      <c r="CJ7" s="135">
        <v>1680.8483875405454</v>
      </c>
      <c r="CK7" s="141">
        <v>11272.88985243859</v>
      </c>
      <c r="CL7" s="134"/>
      <c r="CM7" s="134"/>
      <c r="CN7" s="134"/>
      <c r="CO7" s="134"/>
      <c r="CP7" s="134"/>
      <c r="CQ7" s="134"/>
      <c r="CR7" s="134"/>
      <c r="CS7" s="134"/>
      <c r="CT7" s="134"/>
      <c r="CU7" s="134"/>
      <c r="CV7" s="137"/>
      <c r="CW7" s="137"/>
      <c r="CX7" s="137"/>
    </row>
    <row r="8" spans="1:102" ht="12">
      <c r="A8" s="66" t="s">
        <v>22</v>
      </c>
      <c r="B8" s="99" t="s">
        <v>235</v>
      </c>
      <c r="C8" s="25" t="s">
        <v>92</v>
      </c>
      <c r="D8" s="39" t="s">
        <v>93</v>
      </c>
      <c r="E8" s="71">
        <v>426929</v>
      </c>
      <c r="F8" s="72">
        <v>464339.16690109915</v>
      </c>
      <c r="G8" s="121">
        <v>81095.40495781733</v>
      </c>
      <c r="H8" s="121">
        <v>14805.985159509095</v>
      </c>
      <c r="I8" s="121">
        <v>11946.785575080898</v>
      </c>
      <c r="J8" s="121">
        <v>49505.43749172809</v>
      </c>
      <c r="K8" s="121">
        <v>21545.35003194013</v>
      </c>
      <c r="L8" s="121">
        <v>6833.53161208112</v>
      </c>
      <c r="M8" s="121">
        <v>4924.424869280389</v>
      </c>
      <c r="N8" s="121">
        <v>76884.16923778155</v>
      </c>
      <c r="O8" s="121">
        <v>6539.632261489003</v>
      </c>
      <c r="P8" s="121">
        <v>19779.971470710585</v>
      </c>
      <c r="Q8" s="121">
        <v>272.5879305660441</v>
      </c>
      <c r="R8" s="121">
        <v>3031.6734023136214</v>
      </c>
      <c r="S8" s="121">
        <v>1883.3347930017592</v>
      </c>
      <c r="T8" s="121">
        <v>1727.2162509502978</v>
      </c>
      <c r="U8" s="121">
        <v>6405.320753882826</v>
      </c>
      <c r="V8" s="121">
        <v>510.48285178731896</v>
      </c>
      <c r="W8" s="121">
        <v>3310.2087059101978</v>
      </c>
      <c r="X8" s="121">
        <v>3516.8799187211794</v>
      </c>
      <c r="Y8" s="121">
        <v>2960.8005403664497</v>
      </c>
      <c r="Z8" s="121">
        <v>1521.5362669777371</v>
      </c>
      <c r="AA8" s="121">
        <v>17205.750177328704</v>
      </c>
      <c r="AB8" s="121">
        <v>11161.236720631478</v>
      </c>
      <c r="AC8" s="158">
        <v>2017.1506861887265</v>
      </c>
      <c r="AD8" s="142">
        <f aca="true" t="shared" si="0" ref="AD8:AD65">SUM(G8:AC8)</f>
        <v>349384.87166604446</v>
      </c>
      <c r="AE8" s="81">
        <v>1028.3999198628028</v>
      </c>
      <c r="AF8" s="138">
        <v>396.4915353687914</v>
      </c>
      <c r="AG8" s="81">
        <v>1019.4788603170049</v>
      </c>
      <c r="AH8" s="81">
        <v>1743.0759123650494</v>
      </c>
      <c r="AI8" s="81">
        <v>185.85540720412098</v>
      </c>
      <c r="AJ8" s="81">
        <v>0</v>
      </c>
      <c r="AK8" s="81">
        <v>886.1585815492489</v>
      </c>
      <c r="AL8" s="81">
        <v>223.02648864494518</v>
      </c>
      <c r="AM8" s="81">
        <v>287.9519775615847</v>
      </c>
      <c r="AN8" s="81">
        <v>5333.078782496618</v>
      </c>
      <c r="AO8" s="81">
        <v>2505.4101874186244</v>
      </c>
      <c r="AP8" s="81">
        <v>3985.8798436205393</v>
      </c>
      <c r="AQ8" s="81">
        <v>603.162748179774</v>
      </c>
      <c r="AR8" s="81">
        <v>496.1100336302003</v>
      </c>
      <c r="AS8" s="81">
        <v>297.36865152659357</v>
      </c>
      <c r="AT8" s="81">
        <v>272.5879305660441</v>
      </c>
      <c r="AU8" s="81">
        <v>5657.438595293443</v>
      </c>
      <c r="AV8" s="81">
        <v>2410.172920623041</v>
      </c>
      <c r="AW8" s="81">
        <v>352.8774664782244</v>
      </c>
      <c r="AX8" s="81">
        <v>892.1059545797807</v>
      </c>
      <c r="AY8" s="81">
        <v>0</v>
      </c>
      <c r="AZ8" s="81">
        <v>0</v>
      </c>
      <c r="BA8" s="81">
        <v>281.0133756926309</v>
      </c>
      <c r="BB8" s="81">
        <v>703.7724752796047</v>
      </c>
      <c r="BC8" s="81">
        <v>49.561441921098925</v>
      </c>
      <c r="BD8" s="81">
        <v>210.63612816467042</v>
      </c>
      <c r="BE8" s="81">
        <v>1759.9268026182228</v>
      </c>
      <c r="BF8" s="81">
        <v>659.1671775506159</v>
      </c>
      <c r="BG8" s="81">
        <v>29.736865152659355</v>
      </c>
      <c r="BH8" s="81">
        <v>148.68432576329678</v>
      </c>
      <c r="BI8" s="81">
        <v>852.4568010429015</v>
      </c>
      <c r="BJ8" s="81">
        <v>0</v>
      </c>
      <c r="BK8" s="81">
        <v>0</v>
      </c>
      <c r="BL8" s="81">
        <v>0</v>
      </c>
      <c r="BM8" s="81">
        <v>383.6055604693057</v>
      </c>
      <c r="BN8" s="81">
        <v>1142.3912362813303</v>
      </c>
      <c r="BO8" s="81">
        <v>1387.72037379077</v>
      </c>
      <c r="BP8" s="81">
        <v>0</v>
      </c>
      <c r="BQ8" s="81">
        <v>5179.170680754838</v>
      </c>
      <c r="BR8" s="81">
        <v>49.561441921098925</v>
      </c>
      <c r="BS8" s="81">
        <v>3312.6867780062526</v>
      </c>
      <c r="BT8" s="81">
        <v>148.68432576329678</v>
      </c>
      <c r="BU8" s="81">
        <v>54504.70013830933</v>
      </c>
      <c r="BV8" s="81">
        <v>0</v>
      </c>
      <c r="BW8" s="81">
        <v>1053.1806408233522</v>
      </c>
      <c r="BX8" s="81">
        <v>1176.5886312068885</v>
      </c>
      <c r="BY8" s="81">
        <v>1040.7902803430775</v>
      </c>
      <c r="BZ8" s="81">
        <v>0</v>
      </c>
      <c r="CA8" s="81">
        <v>137.28519412144402</v>
      </c>
      <c r="CB8" s="81">
        <v>1744.5627556226823</v>
      </c>
      <c r="CC8" s="81">
        <v>446.05297728989035</v>
      </c>
      <c r="CD8" s="81">
        <v>8046.30009589041</v>
      </c>
      <c r="CE8" s="81">
        <v>1929.4269339883813</v>
      </c>
      <c r="CF8" s="81">
        <v>0</v>
      </c>
      <c r="CG8" s="81">
        <v>0</v>
      </c>
      <c r="CH8" s="81">
        <v>0</v>
      </c>
      <c r="CI8" s="81">
        <v>0</v>
      </c>
      <c r="CJ8" s="81">
        <v>0</v>
      </c>
      <c r="CK8" s="142">
        <v>0</v>
      </c>
      <c r="CL8" s="134"/>
      <c r="CM8" s="134"/>
      <c r="CN8" s="134"/>
      <c r="CO8" s="134"/>
      <c r="CP8" s="134"/>
      <c r="CQ8" s="134"/>
      <c r="CR8" s="134"/>
      <c r="CS8" s="134"/>
      <c r="CT8" s="134"/>
      <c r="CU8" s="134"/>
      <c r="CV8" s="137"/>
      <c r="CW8" s="137"/>
      <c r="CX8" s="137"/>
    </row>
    <row r="9" spans="1:102" ht="12">
      <c r="A9" s="66" t="s">
        <v>23</v>
      </c>
      <c r="B9" s="22" t="s">
        <v>94</v>
      </c>
      <c r="C9" s="25" t="s">
        <v>95</v>
      </c>
      <c r="D9" s="39" t="s">
        <v>96</v>
      </c>
      <c r="E9" s="71">
        <v>1348991</v>
      </c>
      <c r="F9" s="72">
        <v>1433912.2373294553</v>
      </c>
      <c r="G9" s="121">
        <v>394344.5875398324</v>
      </c>
      <c r="H9" s="121">
        <v>103346.95376111721</v>
      </c>
      <c r="I9" s="121">
        <v>10698.442418335115</v>
      </c>
      <c r="J9" s="121">
        <v>325633.84110807505</v>
      </c>
      <c r="K9" s="121">
        <v>71973.77136934949</v>
      </c>
      <c r="L9" s="121">
        <v>80158.07981937585</v>
      </c>
      <c r="M9" s="121">
        <v>22172.521911999527</v>
      </c>
      <c r="N9" s="121">
        <v>145231.3558288992</v>
      </c>
      <c r="O9" s="121">
        <v>12196.224356902032</v>
      </c>
      <c r="P9" s="121">
        <v>23081.889517558015</v>
      </c>
      <c r="Q9" s="121">
        <v>294.2071665042157</v>
      </c>
      <c r="R9" s="121">
        <v>855.8753934668092</v>
      </c>
      <c r="S9" s="121">
        <v>1310.5591962460517</v>
      </c>
      <c r="T9" s="121">
        <v>13934.721249881488</v>
      </c>
      <c r="U9" s="121">
        <v>49988.472199670825</v>
      </c>
      <c r="V9" s="121">
        <v>26.746106045837788</v>
      </c>
      <c r="W9" s="121">
        <v>1096.5903478793493</v>
      </c>
      <c r="X9" s="121">
        <v>15622.400541373852</v>
      </c>
      <c r="Y9" s="121">
        <v>14549.881688935757</v>
      </c>
      <c r="Z9" s="121">
        <v>2139.688483667023</v>
      </c>
      <c r="AA9" s="121">
        <v>38193.43943345636</v>
      </c>
      <c r="AB9" s="121">
        <v>31212.7057554927</v>
      </c>
      <c r="AC9" s="158">
        <v>16555.839642373594</v>
      </c>
      <c r="AD9" s="142">
        <f t="shared" si="0"/>
        <v>1374618.7948364376</v>
      </c>
      <c r="AE9" s="81">
        <v>19792.118473919963</v>
      </c>
      <c r="AF9" s="138">
        <v>26.746106045837788</v>
      </c>
      <c r="AG9" s="81">
        <v>561.6682269625936</v>
      </c>
      <c r="AH9" s="81">
        <v>588.4143330084314</v>
      </c>
      <c r="AI9" s="81">
        <v>1444.2897264752407</v>
      </c>
      <c r="AJ9" s="81">
        <v>0</v>
      </c>
      <c r="AK9" s="81">
        <v>4466.599709654911</v>
      </c>
      <c r="AL9" s="81">
        <v>0</v>
      </c>
      <c r="AM9" s="81">
        <v>26.746106045837788</v>
      </c>
      <c r="AN9" s="81">
        <v>531.7125881912552</v>
      </c>
      <c r="AO9" s="81">
        <v>94.14629328134902</v>
      </c>
      <c r="AP9" s="81">
        <v>149.7781938566916</v>
      </c>
      <c r="AQ9" s="81">
        <v>0</v>
      </c>
      <c r="AR9" s="81">
        <v>0</v>
      </c>
      <c r="AS9" s="81">
        <v>2407.149544125401</v>
      </c>
      <c r="AT9" s="81">
        <v>0</v>
      </c>
      <c r="AU9" s="81">
        <v>187.2227423208645</v>
      </c>
      <c r="AV9" s="81">
        <v>534.9221209167557</v>
      </c>
      <c r="AW9" s="81">
        <v>0</v>
      </c>
      <c r="AX9" s="81">
        <v>2781.59502876713</v>
      </c>
      <c r="AY9" s="81">
        <v>0</v>
      </c>
      <c r="AZ9" s="81">
        <v>80.23831813751336</v>
      </c>
      <c r="BA9" s="81">
        <v>3878.185376646479</v>
      </c>
      <c r="BB9" s="81">
        <v>0</v>
      </c>
      <c r="BC9" s="81">
        <v>0</v>
      </c>
      <c r="BD9" s="81">
        <v>0</v>
      </c>
      <c r="BE9" s="81">
        <v>1150.082559971025</v>
      </c>
      <c r="BF9" s="81">
        <v>0</v>
      </c>
      <c r="BG9" s="81">
        <v>26.746106045837788</v>
      </c>
      <c r="BH9" s="81">
        <v>0</v>
      </c>
      <c r="BI9" s="81">
        <v>1791.989105071132</v>
      </c>
      <c r="BJ9" s="81">
        <v>0</v>
      </c>
      <c r="BK9" s="81">
        <v>0</v>
      </c>
      <c r="BL9" s="81">
        <v>1200.9001614581161</v>
      </c>
      <c r="BM9" s="81">
        <v>80.23831813751336</v>
      </c>
      <c r="BN9" s="81">
        <v>26.746106045837788</v>
      </c>
      <c r="BO9" s="81">
        <v>0</v>
      </c>
      <c r="BP9" s="81">
        <v>0</v>
      </c>
      <c r="BQ9" s="81">
        <v>0</v>
      </c>
      <c r="BR9" s="81">
        <v>106.98442418335115</v>
      </c>
      <c r="BS9" s="81">
        <v>0</v>
      </c>
      <c r="BT9" s="81">
        <v>0</v>
      </c>
      <c r="BU9" s="81">
        <v>454.6838027792424</v>
      </c>
      <c r="BV9" s="81">
        <v>0</v>
      </c>
      <c r="BW9" s="81">
        <v>14603.373901027433</v>
      </c>
      <c r="BX9" s="81">
        <v>347.69937859589123</v>
      </c>
      <c r="BY9" s="81">
        <v>1845.4813171628075</v>
      </c>
      <c r="BZ9" s="81">
        <v>0</v>
      </c>
      <c r="CA9" s="81">
        <v>-26.746106045837788</v>
      </c>
      <c r="CB9" s="81">
        <v>0</v>
      </c>
      <c r="CC9" s="81">
        <v>133.73053022918893</v>
      </c>
      <c r="CD9" s="81">
        <v>0</v>
      </c>
      <c r="CE9" s="81">
        <v>0</v>
      </c>
      <c r="CF9" s="81">
        <v>0</v>
      </c>
      <c r="CG9" s="81">
        <v>0</v>
      </c>
      <c r="CH9" s="81">
        <v>0</v>
      </c>
      <c r="CI9" s="81">
        <v>0</v>
      </c>
      <c r="CJ9" s="81">
        <v>0</v>
      </c>
      <c r="CK9" s="142">
        <v>0</v>
      </c>
      <c r="CL9" s="134"/>
      <c r="CM9" s="134"/>
      <c r="CN9" s="134"/>
      <c r="CO9" s="134"/>
      <c r="CP9" s="134"/>
      <c r="CQ9" s="134"/>
      <c r="CR9" s="134"/>
      <c r="CS9" s="134"/>
      <c r="CT9" s="134"/>
      <c r="CU9" s="134"/>
      <c r="CV9" s="137"/>
      <c r="CW9" s="137"/>
      <c r="CX9" s="137"/>
    </row>
    <row r="10" spans="1:102" ht="12">
      <c r="A10" s="66" t="s">
        <v>24</v>
      </c>
      <c r="B10" s="22" t="s">
        <v>97</v>
      </c>
      <c r="C10" s="25" t="s">
        <v>90</v>
      </c>
      <c r="D10" s="39" t="s">
        <v>91</v>
      </c>
      <c r="E10" s="71">
        <v>1529837</v>
      </c>
      <c r="F10" s="72">
        <v>1671444.8051072762</v>
      </c>
      <c r="G10" s="121">
        <v>273780.110633066</v>
      </c>
      <c r="H10" s="121">
        <v>71748.29673079464</v>
      </c>
      <c r="I10" s="121">
        <v>44731.582275751905</v>
      </c>
      <c r="J10" s="121">
        <v>298068.707605786</v>
      </c>
      <c r="K10" s="121">
        <v>67586.52567357785</v>
      </c>
      <c r="L10" s="121">
        <v>21407.370856185324</v>
      </c>
      <c r="M10" s="121">
        <v>21065.36195898452</v>
      </c>
      <c r="N10" s="121">
        <v>290315.8431279608</v>
      </c>
      <c r="O10" s="121">
        <v>22821.14019287005</v>
      </c>
      <c r="P10" s="121">
        <v>67974.26831866015</v>
      </c>
      <c r="Q10" s="121">
        <v>353.9394401264153</v>
      </c>
      <c r="R10" s="121">
        <v>12548.942733920265</v>
      </c>
      <c r="S10" s="121">
        <v>12517.127952785306</v>
      </c>
      <c r="T10" s="121">
        <v>7347.22601835452</v>
      </c>
      <c r="U10" s="121">
        <v>37455.939514951046</v>
      </c>
      <c r="V10" s="121">
        <v>2225.0462556261728</v>
      </c>
      <c r="W10" s="121">
        <v>11685.966795634511</v>
      </c>
      <c r="X10" s="121">
        <v>13712.568353931378</v>
      </c>
      <c r="Y10" s="121">
        <v>11326.06208404529</v>
      </c>
      <c r="Z10" s="121">
        <v>10787.199228571928</v>
      </c>
      <c r="AA10" s="121">
        <v>60312.87133659792</v>
      </c>
      <c r="AB10" s="121">
        <v>88759.26251889285</v>
      </c>
      <c r="AC10" s="158">
        <v>4106.095190230605</v>
      </c>
      <c r="AD10" s="142">
        <f t="shared" si="0"/>
        <v>1452637.4547973054</v>
      </c>
      <c r="AE10" s="81">
        <v>4718.5297270785595</v>
      </c>
      <c r="AF10" s="138">
        <v>948.4781625859556</v>
      </c>
      <c r="AG10" s="81">
        <v>2926.959864416199</v>
      </c>
      <c r="AH10" s="81">
        <v>3320.6677809613125</v>
      </c>
      <c r="AI10" s="81">
        <v>650.214589445718</v>
      </c>
      <c r="AJ10" s="81">
        <v>2461.6686903174277</v>
      </c>
      <c r="AK10" s="81">
        <v>7442.670361759398</v>
      </c>
      <c r="AL10" s="81">
        <v>437.4532406056819</v>
      </c>
      <c r="AM10" s="81">
        <v>1069.7720156629855</v>
      </c>
      <c r="AN10" s="81">
        <v>7971.4121399842</v>
      </c>
      <c r="AO10" s="81">
        <v>3122.103778202752</v>
      </c>
      <c r="AP10" s="81">
        <v>4966.983283504377</v>
      </c>
      <c r="AQ10" s="81">
        <v>4257.215400621659</v>
      </c>
      <c r="AR10" s="81">
        <v>2398.834497575885</v>
      </c>
      <c r="AS10" s="81">
        <v>1523.132646836147</v>
      </c>
      <c r="AT10" s="81">
        <v>898.7675670625828</v>
      </c>
      <c r="AU10" s="81">
        <v>9967.968614346742</v>
      </c>
      <c r="AV10" s="81">
        <v>7066.858259602697</v>
      </c>
      <c r="AW10" s="81">
        <v>773.4968663436829</v>
      </c>
      <c r="AX10" s="81">
        <v>4169.724752500522</v>
      </c>
      <c r="AY10" s="81">
        <v>0</v>
      </c>
      <c r="AZ10" s="81">
        <v>5.965271462804752</v>
      </c>
      <c r="BA10" s="81">
        <v>1576.8200900013896</v>
      </c>
      <c r="BB10" s="81">
        <v>1282.5333645030219</v>
      </c>
      <c r="BC10" s="81">
        <v>99.42119104674588</v>
      </c>
      <c r="BD10" s="81">
        <v>202.8192297353616</v>
      </c>
      <c r="BE10" s="81">
        <v>3907.2528081371133</v>
      </c>
      <c r="BF10" s="81">
        <v>4712.564455615754</v>
      </c>
      <c r="BG10" s="81">
        <v>87.49064812113637</v>
      </c>
      <c r="BH10" s="81">
        <v>513.0133458012087</v>
      </c>
      <c r="BI10" s="81">
        <v>2211.1272888796284</v>
      </c>
      <c r="BJ10" s="81">
        <v>0</v>
      </c>
      <c r="BK10" s="81">
        <v>1248.730159547128</v>
      </c>
      <c r="BL10" s="81">
        <v>0</v>
      </c>
      <c r="BM10" s="81">
        <v>4320.844962891576</v>
      </c>
      <c r="BN10" s="81">
        <v>9595.33799030354</v>
      </c>
      <c r="BO10" s="81">
        <v>4678.761250659861</v>
      </c>
      <c r="BP10" s="81">
        <v>123.28227689796489</v>
      </c>
      <c r="BQ10" s="81">
        <v>1533.0747659408216</v>
      </c>
      <c r="BR10" s="81">
        <v>135.2128198235744</v>
      </c>
      <c r="BS10" s="81">
        <v>7353.191289817326</v>
      </c>
      <c r="BT10" s="81">
        <v>266.44879200527896</v>
      </c>
      <c r="BU10" s="81">
        <v>67800.08239194626</v>
      </c>
      <c r="BV10" s="81">
        <v>469.26802174064056</v>
      </c>
      <c r="BW10" s="81">
        <v>3919.1833510627225</v>
      </c>
      <c r="BX10" s="81">
        <v>2680.395310620269</v>
      </c>
      <c r="BY10" s="81">
        <v>3505.59119630826</v>
      </c>
      <c r="BZ10" s="81">
        <v>0</v>
      </c>
      <c r="CA10" s="81">
        <v>266.44879200527896</v>
      </c>
      <c r="CB10" s="81">
        <v>5917.946975866503</v>
      </c>
      <c r="CC10" s="81">
        <v>773.4968663436829</v>
      </c>
      <c r="CD10" s="81">
        <v>383.7657974404391</v>
      </c>
      <c r="CE10" s="81">
        <v>622.3766559526292</v>
      </c>
      <c r="CF10" s="81">
        <v>0</v>
      </c>
      <c r="CG10" s="81">
        <v>0</v>
      </c>
      <c r="CH10" s="81">
        <v>0</v>
      </c>
      <c r="CI10" s="81">
        <v>3730.2830880739057</v>
      </c>
      <c r="CJ10" s="81">
        <v>1789.581438841426</v>
      </c>
      <c r="CK10" s="142">
        <v>12002.126183163162</v>
      </c>
      <c r="CL10" s="134"/>
      <c r="CM10" s="134"/>
      <c r="CN10" s="134"/>
      <c r="CO10" s="134"/>
      <c r="CP10" s="134"/>
      <c r="CQ10" s="134"/>
      <c r="CR10" s="134"/>
      <c r="CS10" s="134"/>
      <c r="CT10" s="134"/>
      <c r="CU10" s="134"/>
      <c r="CV10" s="137"/>
      <c r="CW10" s="137"/>
      <c r="CX10" s="137"/>
    </row>
    <row r="11" spans="1:102" ht="12">
      <c r="A11" s="17" t="s">
        <v>25</v>
      </c>
      <c r="B11" s="22" t="s">
        <v>98</v>
      </c>
      <c r="C11" s="25" t="s">
        <v>90</v>
      </c>
      <c r="D11" s="39" t="s">
        <v>91</v>
      </c>
      <c r="E11" s="71">
        <v>542601</v>
      </c>
      <c r="F11" s="58">
        <v>560129.326757392</v>
      </c>
      <c r="G11" s="121">
        <v>91748.32969648743</v>
      </c>
      <c r="H11" s="121">
        <v>24044.06356764514</v>
      </c>
      <c r="I11" s="121">
        <v>14990.30718115858</v>
      </c>
      <c r="J11" s="121">
        <v>99887.84793163378</v>
      </c>
      <c r="K11" s="121">
        <v>22649.383938814906</v>
      </c>
      <c r="L11" s="121">
        <v>7173.970799802332</v>
      </c>
      <c r="M11" s="121">
        <v>7059.35785371595</v>
      </c>
      <c r="N11" s="121">
        <v>97289.73236889653</v>
      </c>
      <c r="O11" s="121">
        <v>7647.74873391523</v>
      </c>
      <c r="P11" s="121">
        <v>22779.323034668654</v>
      </c>
      <c r="Q11" s="121">
        <v>118.61107211265235</v>
      </c>
      <c r="R11" s="121">
        <v>4205.362225297466</v>
      </c>
      <c r="S11" s="121">
        <v>4194.700555894082</v>
      </c>
      <c r="T11" s="121">
        <v>2462.1792778441036</v>
      </c>
      <c r="U11" s="121">
        <v>12552.116659472093</v>
      </c>
      <c r="V11" s="121">
        <v>745.6505038992021</v>
      </c>
      <c r="W11" s="121">
        <v>3916.164442730662</v>
      </c>
      <c r="X11" s="121">
        <v>4595.312783726254</v>
      </c>
      <c r="Y11" s="121">
        <v>3795.5543076048752</v>
      </c>
      <c r="Z11" s="121">
        <v>3614.97228208505</v>
      </c>
      <c r="AA11" s="121">
        <v>20211.85977146613</v>
      </c>
      <c r="AB11" s="121">
        <v>29744.724926767278</v>
      </c>
      <c r="AC11" s="158">
        <v>1376.0217073743095</v>
      </c>
      <c r="AD11" s="142">
        <f t="shared" si="0"/>
        <v>486803.29562301264</v>
      </c>
      <c r="AE11" s="81">
        <v>1581.258843389461</v>
      </c>
      <c r="AF11" s="138">
        <v>317.8510190883998</v>
      </c>
      <c r="AG11" s="81">
        <v>980.8735851113722</v>
      </c>
      <c r="AH11" s="81">
        <v>1112.8117439782552</v>
      </c>
      <c r="AI11" s="81">
        <v>217.89786843167033</v>
      </c>
      <c r="AJ11" s="81">
        <v>824.9466700868742</v>
      </c>
      <c r="AK11" s="81">
        <v>2494.164286054257</v>
      </c>
      <c r="AL11" s="81">
        <v>146.5979542965366</v>
      </c>
      <c r="AM11" s="81">
        <v>358.4986336888031</v>
      </c>
      <c r="AN11" s="81">
        <v>2671.35456799513</v>
      </c>
      <c r="AO11" s="81">
        <v>1046.269599814382</v>
      </c>
      <c r="AP11" s="81">
        <v>1664.5198178865164</v>
      </c>
      <c r="AQ11" s="81">
        <v>1426.664637040386</v>
      </c>
      <c r="AR11" s="81">
        <v>803.88987301519</v>
      </c>
      <c r="AS11" s="81">
        <v>510.427422687032</v>
      </c>
      <c r="AT11" s="81">
        <v>301.1921606456116</v>
      </c>
      <c r="AU11" s="81">
        <v>3340.4342949479005</v>
      </c>
      <c r="AV11" s="81">
        <v>2368.223316226778</v>
      </c>
      <c r="AW11" s="81">
        <v>259.2118373697852</v>
      </c>
      <c r="AX11" s="81">
        <v>1397.3450461810785</v>
      </c>
      <c r="AY11" s="81">
        <v>0</v>
      </c>
      <c r="AZ11" s="81">
        <v>1.9990630131345901</v>
      </c>
      <c r="BA11" s="81">
        <v>528.4189898052433</v>
      </c>
      <c r="BB11" s="81">
        <v>429.7985478239369</v>
      </c>
      <c r="BC11" s="81">
        <v>33.3177168855765</v>
      </c>
      <c r="BD11" s="81">
        <v>67.96814244657607</v>
      </c>
      <c r="BE11" s="81">
        <v>1309.3862736031567</v>
      </c>
      <c r="BF11" s="81">
        <v>1579.259780376326</v>
      </c>
      <c r="BG11" s="81">
        <v>29.319590859307322</v>
      </c>
      <c r="BH11" s="81">
        <v>171.91941912957475</v>
      </c>
      <c r="BI11" s="81">
        <v>740.9860235352214</v>
      </c>
      <c r="BJ11" s="81">
        <v>0</v>
      </c>
      <c r="BK11" s="81">
        <v>418.4705240828408</v>
      </c>
      <c r="BL11" s="81">
        <v>0</v>
      </c>
      <c r="BM11" s="81">
        <v>1447.9879758471548</v>
      </c>
      <c r="BN11" s="81">
        <v>3215.55949206076</v>
      </c>
      <c r="BO11" s="81">
        <v>1567.9317566352302</v>
      </c>
      <c r="BP11" s="81">
        <v>41.31396893811486</v>
      </c>
      <c r="BQ11" s="81">
        <v>513.7591943755897</v>
      </c>
      <c r="BR11" s="81">
        <v>45.312094964384045</v>
      </c>
      <c r="BS11" s="81">
        <v>2464.1783408572383</v>
      </c>
      <c r="BT11" s="81">
        <v>89.29148125334503</v>
      </c>
      <c r="BU11" s="81">
        <v>22720.950394685126</v>
      </c>
      <c r="BV11" s="81">
        <v>157.2596236999211</v>
      </c>
      <c r="BW11" s="81">
        <v>1313.3843996294256</v>
      </c>
      <c r="BX11" s="81">
        <v>898.2456472351425</v>
      </c>
      <c r="BY11" s="81">
        <v>1174.7826973854276</v>
      </c>
      <c r="BZ11" s="81">
        <v>0</v>
      </c>
      <c r="CA11" s="81">
        <v>89.29148125334503</v>
      </c>
      <c r="CB11" s="81">
        <v>1983.2037798970562</v>
      </c>
      <c r="CC11" s="81">
        <v>259.2118373697852</v>
      </c>
      <c r="CD11" s="81">
        <v>128.6063871783253</v>
      </c>
      <c r="CE11" s="81">
        <v>208.5689077037089</v>
      </c>
      <c r="CF11" s="81">
        <v>0</v>
      </c>
      <c r="CG11" s="81">
        <v>0</v>
      </c>
      <c r="CH11" s="81">
        <v>0</v>
      </c>
      <c r="CI11" s="81">
        <v>1250.0807375468305</v>
      </c>
      <c r="CJ11" s="81">
        <v>599.7189039403771</v>
      </c>
      <c r="CK11" s="142">
        <v>4022.114782426795</v>
      </c>
      <c r="CL11" s="134"/>
      <c r="CM11" s="134"/>
      <c r="CN11" s="134"/>
      <c r="CO11" s="134"/>
      <c r="CP11" s="134"/>
      <c r="CQ11" s="134"/>
      <c r="CR11" s="134"/>
      <c r="CS11" s="134"/>
      <c r="CT11" s="134"/>
      <c r="CU11" s="134"/>
      <c r="CV11" s="137"/>
      <c r="CW11" s="137"/>
      <c r="CX11" s="137"/>
    </row>
    <row r="12" spans="1:102" ht="12">
      <c r="A12" s="67" t="s">
        <v>26</v>
      </c>
      <c r="B12" s="23" t="s">
        <v>99</v>
      </c>
      <c r="C12" s="24" t="s">
        <v>100</v>
      </c>
      <c r="D12" s="107" t="s">
        <v>101</v>
      </c>
      <c r="E12" s="73">
        <v>817400</v>
      </c>
      <c r="F12" s="120">
        <v>851424.3795453642</v>
      </c>
      <c r="G12" s="159">
        <v>111863.2076399112</v>
      </c>
      <c r="H12" s="159">
        <v>10647.682859827108</v>
      </c>
      <c r="I12" s="159">
        <v>12740.365871765754</v>
      </c>
      <c r="J12" s="159">
        <v>157242.5348169993</v>
      </c>
      <c r="K12" s="159">
        <v>79254.20621369508</v>
      </c>
      <c r="L12" s="159">
        <v>7712.341888949512</v>
      </c>
      <c r="M12" s="159">
        <v>7433.8313623067625</v>
      </c>
      <c r="N12" s="159">
        <v>165937.00808266865</v>
      </c>
      <c r="O12" s="159">
        <v>19103.93145571012</v>
      </c>
      <c r="P12" s="159">
        <v>24073.19917076466</v>
      </c>
      <c r="Q12" s="159">
        <v>2750.782298131043</v>
      </c>
      <c r="R12" s="159">
        <v>11.489468200928009</v>
      </c>
      <c r="S12" s="159">
        <v>5042.276740837648</v>
      </c>
      <c r="T12" s="159">
        <v>1433.420235295525</v>
      </c>
      <c r="U12" s="159">
        <v>24124.974495822004</v>
      </c>
      <c r="V12" s="159">
        <v>2587.0210171912336</v>
      </c>
      <c r="W12" s="159">
        <v>2569.7140967366713</v>
      </c>
      <c r="X12" s="159">
        <v>288.9819406992906</v>
      </c>
      <c r="Y12" s="159">
        <v>1566.203582984731</v>
      </c>
      <c r="Z12" s="159">
        <v>1315.180518240405</v>
      </c>
      <c r="AA12" s="159">
        <v>108242.71622986182</v>
      </c>
      <c r="AB12" s="159">
        <v>12919.979710096717</v>
      </c>
      <c r="AC12" s="160">
        <v>5775.130288489245</v>
      </c>
      <c r="AD12" s="143">
        <f t="shared" si="0"/>
        <v>764636.1799851855</v>
      </c>
      <c r="AE12" s="139">
        <v>965.5516377969755</v>
      </c>
      <c r="AF12" s="140">
        <v>238.95185131803444</v>
      </c>
      <c r="AG12" s="139">
        <v>264.2577686213442</v>
      </c>
      <c r="AH12" s="139">
        <v>972.241707888655</v>
      </c>
      <c r="AI12" s="139">
        <v>0</v>
      </c>
      <c r="AJ12" s="139">
        <v>0</v>
      </c>
      <c r="AK12" s="139">
        <v>498.9919670554937</v>
      </c>
      <c r="AL12" s="139">
        <v>101.5145418259209</v>
      </c>
      <c r="AM12" s="139">
        <v>0</v>
      </c>
      <c r="AN12" s="139">
        <v>2045.525289607623</v>
      </c>
      <c r="AO12" s="139">
        <v>1225.3096071001332</v>
      </c>
      <c r="AP12" s="139">
        <v>1928.3676186716793</v>
      </c>
      <c r="AQ12" s="139">
        <v>0</v>
      </c>
      <c r="AR12" s="139">
        <v>407.9924701780171</v>
      </c>
      <c r="AS12" s="139">
        <v>0</v>
      </c>
      <c r="AT12" s="139">
        <v>0</v>
      </c>
      <c r="AU12" s="139">
        <v>3067.1062644224153</v>
      </c>
      <c r="AV12" s="139">
        <v>2423.9869177831283</v>
      </c>
      <c r="AW12" s="139">
        <v>379.8796321623286</v>
      </c>
      <c r="AX12" s="139">
        <v>3788.3249075667445</v>
      </c>
      <c r="AY12" s="139">
        <v>0</v>
      </c>
      <c r="AZ12" s="139">
        <v>0</v>
      </c>
      <c r="BA12" s="139">
        <v>705.9478309785387</v>
      </c>
      <c r="BB12" s="139">
        <v>381.62486783841894</v>
      </c>
      <c r="BC12" s="139">
        <v>0</v>
      </c>
      <c r="BD12" s="139">
        <v>1467.3068946729454</v>
      </c>
      <c r="BE12" s="139">
        <v>1158.400180004957</v>
      </c>
      <c r="BF12" s="139">
        <v>0</v>
      </c>
      <c r="BG12" s="139">
        <v>0</v>
      </c>
      <c r="BH12" s="139">
        <v>0</v>
      </c>
      <c r="BI12" s="139">
        <v>508.59076327399055</v>
      </c>
      <c r="BJ12" s="139">
        <v>0</v>
      </c>
      <c r="BK12" s="139">
        <v>0</v>
      </c>
      <c r="BL12" s="139">
        <v>0</v>
      </c>
      <c r="BM12" s="139">
        <v>274.72918267788623</v>
      </c>
      <c r="BN12" s="139">
        <v>951.9824304153731</v>
      </c>
      <c r="BO12" s="139">
        <v>3059.3981401863493</v>
      </c>
      <c r="BP12" s="139">
        <v>834.6153311982983</v>
      </c>
      <c r="BQ12" s="139">
        <v>11820.481234159808</v>
      </c>
      <c r="BR12" s="139">
        <v>2782.1965403006684</v>
      </c>
      <c r="BS12" s="139">
        <v>1432.9839263765023</v>
      </c>
      <c r="BT12" s="139">
        <v>59.4834492934121</v>
      </c>
      <c r="BU12" s="139">
        <v>36077.51189613932</v>
      </c>
      <c r="BV12" s="139">
        <v>0</v>
      </c>
      <c r="BW12" s="139">
        <v>1007.5827303294842</v>
      </c>
      <c r="BX12" s="139">
        <v>2290.4763885622183</v>
      </c>
      <c r="BY12" s="139">
        <v>2005.130355521449</v>
      </c>
      <c r="BZ12" s="139">
        <v>0</v>
      </c>
      <c r="CA12" s="139">
        <v>0</v>
      </c>
      <c r="CB12" s="139">
        <v>1661.7552362506765</v>
      </c>
      <c r="CC12" s="139">
        <v>0</v>
      </c>
      <c r="CD12" s="139">
        <v>0</v>
      </c>
      <c r="CE12" s="139">
        <v>0</v>
      </c>
      <c r="CF12" s="139">
        <v>0</v>
      </c>
      <c r="CG12" s="139">
        <v>0</v>
      </c>
      <c r="CH12" s="139">
        <v>0</v>
      </c>
      <c r="CI12" s="139">
        <v>0</v>
      </c>
      <c r="CJ12" s="139">
        <v>0</v>
      </c>
      <c r="CK12" s="143">
        <v>0</v>
      </c>
      <c r="CL12" s="134"/>
      <c r="CM12" s="134"/>
      <c r="CN12" s="134"/>
      <c r="CO12" s="134"/>
      <c r="CP12" s="134"/>
      <c r="CQ12" s="134"/>
      <c r="CR12" s="134"/>
      <c r="CS12" s="134"/>
      <c r="CT12" s="134"/>
      <c r="CU12" s="134"/>
      <c r="CV12" s="137"/>
      <c r="CW12" s="137"/>
      <c r="CX12" s="137"/>
    </row>
    <row r="13" spans="1:102" ht="12">
      <c r="A13" s="65" t="s">
        <v>27</v>
      </c>
      <c r="B13" s="60" t="s">
        <v>102</v>
      </c>
      <c r="C13" s="25" t="s">
        <v>90</v>
      </c>
      <c r="D13" s="126" t="s">
        <v>91</v>
      </c>
      <c r="E13" s="70">
        <v>1273701</v>
      </c>
      <c r="F13" s="119">
        <v>1441674.5435034577</v>
      </c>
      <c r="G13" s="156">
        <v>236144.09211192522</v>
      </c>
      <c r="H13" s="156">
        <v>61885.19813544198</v>
      </c>
      <c r="I13" s="156">
        <v>38582.418791533484</v>
      </c>
      <c r="J13" s="156">
        <v>257093.78296979246</v>
      </c>
      <c r="K13" s="156">
        <v>58295.53763887905</v>
      </c>
      <c r="L13" s="156">
        <v>18464.541283323677</v>
      </c>
      <c r="M13" s="156">
        <v>18169.547683032793</v>
      </c>
      <c r="N13" s="156">
        <v>250406.68967017528</v>
      </c>
      <c r="O13" s="156">
        <v>19683.96250313077</v>
      </c>
      <c r="P13" s="156">
        <v>58629.978057813474</v>
      </c>
      <c r="Q13" s="156">
        <v>305.28407471963726</v>
      </c>
      <c r="R13" s="156">
        <v>10823.864019975452</v>
      </c>
      <c r="S13" s="156">
        <v>10796.422754832114</v>
      </c>
      <c r="T13" s="156">
        <v>6337.217169039661</v>
      </c>
      <c r="U13" s="156">
        <v>32306.94446906633</v>
      </c>
      <c r="V13" s="156">
        <v>1919.173480962214</v>
      </c>
      <c r="W13" s="156">
        <v>10079.519702962405</v>
      </c>
      <c r="X13" s="156">
        <v>11827.528292593046</v>
      </c>
      <c r="Y13" s="156">
        <v>9769.090391028392</v>
      </c>
      <c r="Z13" s="156">
        <v>9304.303962663102</v>
      </c>
      <c r="AA13" s="156">
        <v>52021.77839548335</v>
      </c>
      <c r="AB13" s="156">
        <v>76557.69959177061</v>
      </c>
      <c r="AC13" s="157">
        <v>3541.6382825620835</v>
      </c>
      <c r="AD13" s="141">
        <f>SUM(G13:AC13)</f>
        <v>1252946.2134327064</v>
      </c>
      <c r="AE13" s="135">
        <v>4069.882636571344</v>
      </c>
      <c r="AF13" s="136">
        <v>818.0927170857694</v>
      </c>
      <c r="AG13" s="135">
        <v>2524.5963931871124</v>
      </c>
      <c r="AH13" s="135">
        <v>2864.1820493359223</v>
      </c>
      <c r="AI13" s="135">
        <v>560.830856366974</v>
      </c>
      <c r="AJ13" s="135">
        <v>2123.2678904657914</v>
      </c>
      <c r="AK13" s="135">
        <v>6419.540964469676</v>
      </c>
      <c r="AL13" s="135">
        <v>377.3173957209</v>
      </c>
      <c r="AM13" s="135">
        <v>922.7125404447462</v>
      </c>
      <c r="AN13" s="135">
        <v>6875.597640361241</v>
      </c>
      <c r="AO13" s="135">
        <v>2692.914253260063</v>
      </c>
      <c r="AP13" s="135">
        <v>4284.1817665501</v>
      </c>
      <c r="AQ13" s="135">
        <v>3671.98429199294</v>
      </c>
      <c r="AR13" s="135">
        <v>2069.071391807699</v>
      </c>
      <c r="AS13" s="135">
        <v>1313.7505687373152</v>
      </c>
      <c r="AT13" s="135">
        <v>775.2157402993035</v>
      </c>
      <c r="AU13" s="135">
        <v>8597.691385222144</v>
      </c>
      <c r="AV13" s="135">
        <v>6095.391019963993</v>
      </c>
      <c r="AW13" s="135">
        <v>667.1657587974095</v>
      </c>
      <c r="AX13" s="135">
        <v>3596.52081284876</v>
      </c>
      <c r="AY13" s="135">
        <v>0</v>
      </c>
      <c r="AZ13" s="135">
        <v>5.145237214375909</v>
      </c>
      <c r="BA13" s="135">
        <v>1360.0577036666984</v>
      </c>
      <c r="BB13" s="135">
        <v>1106.2260010908203</v>
      </c>
      <c r="BC13" s="135">
        <v>85.7539535729318</v>
      </c>
      <c r="BD13" s="135">
        <v>174.9380652887809</v>
      </c>
      <c r="BE13" s="135">
        <v>3370.1303754162204</v>
      </c>
      <c r="BF13" s="135">
        <v>4064.7373993569677</v>
      </c>
      <c r="BG13" s="135">
        <v>75.46347914418</v>
      </c>
      <c r="BH13" s="135">
        <v>442.4904004363281</v>
      </c>
      <c r="BI13" s="135">
        <v>1907.1679274620035</v>
      </c>
      <c r="BJ13" s="135">
        <v>0</v>
      </c>
      <c r="BK13" s="135">
        <v>1077.0696568760234</v>
      </c>
      <c r="BL13" s="135">
        <v>0</v>
      </c>
      <c r="BM13" s="135">
        <v>3726.866822279617</v>
      </c>
      <c r="BN13" s="135">
        <v>8276.285567230796</v>
      </c>
      <c r="BO13" s="135">
        <v>4035.581055142171</v>
      </c>
      <c r="BP13" s="135">
        <v>106.33490243043543</v>
      </c>
      <c r="BQ13" s="135">
        <v>1322.3259640946085</v>
      </c>
      <c r="BR13" s="135">
        <v>116.62537685918726</v>
      </c>
      <c r="BS13" s="135">
        <v>6342.3624062540375</v>
      </c>
      <c r="BT13" s="135">
        <v>229.82059557545725</v>
      </c>
      <c r="BU13" s="135">
        <v>58479.737131153706</v>
      </c>
      <c r="BV13" s="135">
        <v>404.75866086423815</v>
      </c>
      <c r="BW13" s="135">
        <v>3380.420849844972</v>
      </c>
      <c r="BX13" s="135">
        <v>2311.9265883262415</v>
      </c>
      <c r="BY13" s="135">
        <v>3023.6844029815757</v>
      </c>
      <c r="BZ13" s="135">
        <v>0</v>
      </c>
      <c r="CA13" s="135">
        <v>229.82059557545725</v>
      </c>
      <c r="CB13" s="135">
        <v>5104.418332475194</v>
      </c>
      <c r="CC13" s="135">
        <v>667.1657587974095</v>
      </c>
      <c r="CD13" s="135">
        <v>331.0102607915168</v>
      </c>
      <c r="CE13" s="135">
        <v>536.8197493665531</v>
      </c>
      <c r="CF13" s="135">
        <v>0</v>
      </c>
      <c r="CG13" s="135">
        <v>0</v>
      </c>
      <c r="CH13" s="135">
        <v>0</v>
      </c>
      <c r="CI13" s="135">
        <v>3217.488338056402</v>
      </c>
      <c r="CJ13" s="135">
        <v>1543.5711643127727</v>
      </c>
      <c r="CK13" s="141">
        <v>10352.217275324329</v>
      </c>
      <c r="CL13" s="134"/>
      <c r="CM13" s="134"/>
      <c r="CN13" s="134"/>
      <c r="CO13" s="134"/>
      <c r="CP13" s="134"/>
      <c r="CQ13" s="134"/>
      <c r="CR13" s="134"/>
      <c r="CS13" s="134"/>
      <c r="CT13" s="134"/>
      <c r="CU13" s="134"/>
      <c r="CV13" s="137"/>
      <c r="CW13" s="137"/>
      <c r="CX13" s="137"/>
    </row>
    <row r="14" spans="1:102" ht="12">
      <c r="A14" s="68" t="s">
        <v>28</v>
      </c>
      <c r="B14" s="22" t="s">
        <v>109</v>
      </c>
      <c r="C14" s="25" t="s">
        <v>110</v>
      </c>
      <c r="D14" s="39" t="s">
        <v>111</v>
      </c>
      <c r="E14" s="71">
        <v>230308</v>
      </c>
      <c r="F14" s="72">
        <v>247770.4458130459</v>
      </c>
      <c r="G14" s="121">
        <v>45319.61427001175</v>
      </c>
      <c r="H14" s="121">
        <v>10570.188416643989</v>
      </c>
      <c r="I14" s="121">
        <v>8108.656474781513</v>
      </c>
      <c r="J14" s="121">
        <v>34500.301450709434</v>
      </c>
      <c r="K14" s="121">
        <v>14066.158015783118</v>
      </c>
      <c r="L14" s="121">
        <v>4673.482372070928</v>
      </c>
      <c r="M14" s="121">
        <v>2976.2366710244337</v>
      </c>
      <c r="N14" s="121">
        <v>56234.46286941605</v>
      </c>
      <c r="O14" s="121">
        <v>4251.570769036747</v>
      </c>
      <c r="P14" s="121">
        <v>10638.297657003786</v>
      </c>
      <c r="Q14" s="121">
        <v>0</v>
      </c>
      <c r="R14" s="121">
        <v>1898.830768151666</v>
      </c>
      <c r="S14" s="121">
        <v>959.9288909770098</v>
      </c>
      <c r="T14" s="121">
        <v>1134.544527335685</v>
      </c>
      <c r="U14" s="121">
        <v>3817.774332114279</v>
      </c>
      <c r="V14" s="121">
        <v>379.4004664337706</v>
      </c>
      <c r="W14" s="121">
        <v>2579.008953758233</v>
      </c>
      <c r="X14" s="121">
        <v>1203.5679856868887</v>
      </c>
      <c r="Y14" s="121">
        <v>2328.513224112804</v>
      </c>
      <c r="Z14" s="121">
        <v>809.0829223949083</v>
      </c>
      <c r="AA14" s="121">
        <v>5748.602729965179</v>
      </c>
      <c r="AB14" s="121">
        <v>7825.706006441145</v>
      </c>
      <c r="AC14" s="158">
        <v>1631.879114660917</v>
      </c>
      <c r="AD14" s="142">
        <f t="shared" si="0"/>
        <v>221655.80888851424</v>
      </c>
      <c r="AE14" s="81">
        <v>457.108995703338</v>
      </c>
      <c r="AF14" s="81">
        <v>228.554497851669</v>
      </c>
      <c r="AG14" s="81">
        <v>720.860886224164</v>
      </c>
      <c r="AH14" s="81">
        <v>1211.3388386138458</v>
      </c>
      <c r="AI14" s="81">
        <v>68.5663493555007</v>
      </c>
      <c r="AJ14" s="81">
        <v>0</v>
      </c>
      <c r="AK14" s="81">
        <v>405.9127881845642</v>
      </c>
      <c r="AL14" s="81">
        <v>114.2772489258345</v>
      </c>
      <c r="AM14" s="81">
        <v>219.8694269333056</v>
      </c>
      <c r="AN14" s="81">
        <v>3072.7643776471073</v>
      </c>
      <c r="AO14" s="81">
        <v>1389.6936265573743</v>
      </c>
      <c r="AP14" s="81">
        <v>2210.87622406855</v>
      </c>
      <c r="AQ14" s="81">
        <v>297.12084720716973</v>
      </c>
      <c r="AR14" s="81">
        <v>104.6779600160644</v>
      </c>
      <c r="AS14" s="81">
        <v>182.8435982813352</v>
      </c>
      <c r="AT14" s="81">
        <v>159.98814849616832</v>
      </c>
      <c r="AU14" s="81">
        <v>1801.0094430711517</v>
      </c>
      <c r="AV14" s="81">
        <v>849.308514016802</v>
      </c>
      <c r="AW14" s="81">
        <v>253.6954926153526</v>
      </c>
      <c r="AX14" s="81">
        <v>525.6753450588387</v>
      </c>
      <c r="AY14" s="81">
        <v>0</v>
      </c>
      <c r="AZ14" s="81">
        <v>0</v>
      </c>
      <c r="BA14" s="81">
        <v>122.04810185279126</v>
      </c>
      <c r="BB14" s="81">
        <v>191.98577819540196</v>
      </c>
      <c r="BC14" s="81">
        <v>0</v>
      </c>
      <c r="BD14" s="81">
        <v>114.2772489258345</v>
      </c>
      <c r="BE14" s="81">
        <v>1406.0672707834678</v>
      </c>
      <c r="BF14" s="81">
        <v>470.8222655744382</v>
      </c>
      <c r="BG14" s="81">
        <v>27.42653974220028</v>
      </c>
      <c r="BH14" s="81">
        <v>91.4217991406676</v>
      </c>
      <c r="BI14" s="81">
        <v>283.4075773360696</v>
      </c>
      <c r="BJ14" s="81">
        <v>0</v>
      </c>
      <c r="BK14" s="81">
        <v>0</v>
      </c>
      <c r="BL14" s="81">
        <v>0</v>
      </c>
      <c r="BM14" s="81">
        <v>216.66966396338225</v>
      </c>
      <c r="BN14" s="81">
        <v>687.9490385335238</v>
      </c>
      <c r="BO14" s="81">
        <v>788.5130175882581</v>
      </c>
      <c r="BP14" s="81">
        <v>0</v>
      </c>
      <c r="BQ14" s="81">
        <v>91.4217991406676</v>
      </c>
      <c r="BR14" s="81">
        <v>0</v>
      </c>
      <c r="BS14" s="81">
        <v>91.4217991406676</v>
      </c>
      <c r="BT14" s="81">
        <v>91.4217991406676</v>
      </c>
      <c r="BU14" s="81">
        <v>1371.326987110014</v>
      </c>
      <c r="BV14" s="81">
        <v>0</v>
      </c>
      <c r="BW14" s="81">
        <v>431.9680009396544</v>
      </c>
      <c r="BX14" s="81">
        <v>605.2123103112195</v>
      </c>
      <c r="BY14" s="81">
        <v>685.663493555007</v>
      </c>
      <c r="BZ14" s="81">
        <v>0</v>
      </c>
      <c r="CA14" s="81">
        <v>44.33957258322379</v>
      </c>
      <c r="CB14" s="81">
        <v>877.649271750409</v>
      </c>
      <c r="CC14" s="81">
        <v>274.2653974220028</v>
      </c>
      <c r="CD14" s="81">
        <v>1869.5757924266525</v>
      </c>
      <c r="CE14" s="81">
        <v>1005.6397905473438</v>
      </c>
      <c r="CF14" s="81">
        <v>0</v>
      </c>
      <c r="CG14" s="81">
        <v>0</v>
      </c>
      <c r="CH14" s="81">
        <v>0</v>
      </c>
      <c r="CI14" s="81">
        <v>0</v>
      </c>
      <c r="CJ14" s="81">
        <v>0</v>
      </c>
      <c r="CK14" s="142">
        <v>0</v>
      </c>
      <c r="CL14" s="134"/>
      <c r="CM14" s="134"/>
      <c r="CN14" s="134"/>
      <c r="CO14" s="134"/>
      <c r="CP14" s="134"/>
      <c r="CQ14" s="134"/>
      <c r="CR14" s="134"/>
      <c r="CS14" s="134"/>
      <c r="CT14" s="134"/>
      <c r="CU14" s="134"/>
      <c r="CV14" s="137"/>
      <c r="CW14" s="137"/>
      <c r="CX14" s="137"/>
    </row>
    <row r="15" spans="1:102" ht="12">
      <c r="A15" s="68" t="s">
        <v>29</v>
      </c>
      <c r="B15" s="22" t="s">
        <v>252</v>
      </c>
      <c r="C15" s="25" t="s">
        <v>90</v>
      </c>
      <c r="D15" s="39" t="s">
        <v>91</v>
      </c>
      <c r="E15" s="71">
        <v>705221</v>
      </c>
      <c r="F15" s="72">
        <v>725964.4757048539</v>
      </c>
      <c r="G15" s="121">
        <v>118911.87424606236</v>
      </c>
      <c r="H15" s="121">
        <v>31162.688986038396</v>
      </c>
      <c r="I15" s="121">
        <v>19428.424782582373</v>
      </c>
      <c r="J15" s="121">
        <v>129461.22562938578</v>
      </c>
      <c r="K15" s="121">
        <v>29355.09238797897</v>
      </c>
      <c r="L15" s="121">
        <v>9297.938353897664</v>
      </c>
      <c r="M15" s="121">
        <v>9149.392431840222</v>
      </c>
      <c r="N15" s="121">
        <v>126093.89684972324</v>
      </c>
      <c r="O15" s="121">
        <v>9911.985741007196</v>
      </c>
      <c r="P15" s="121">
        <v>29523.502008916177</v>
      </c>
      <c r="Q15" s="121">
        <v>153.72775654781572</v>
      </c>
      <c r="R15" s="121">
        <v>5450.426244793623</v>
      </c>
      <c r="S15" s="121">
        <v>5436.608019485954</v>
      </c>
      <c r="T15" s="121">
        <v>3191.1464069897697</v>
      </c>
      <c r="U15" s="121">
        <v>16268.369382534858</v>
      </c>
      <c r="V15" s="121">
        <v>966.4121324550887</v>
      </c>
      <c r="W15" s="121">
        <v>5075.606883323107</v>
      </c>
      <c r="X15" s="121">
        <v>5955.827835421611</v>
      </c>
      <c r="Y15" s="121">
        <v>4919.288209530103</v>
      </c>
      <c r="Z15" s="121">
        <v>4685.242018381462</v>
      </c>
      <c r="AA15" s="121">
        <v>26195.90062701318</v>
      </c>
      <c r="AB15" s="121">
        <v>38551.12133023257</v>
      </c>
      <c r="AC15" s="158">
        <v>1783.4147037710081</v>
      </c>
      <c r="AD15" s="142">
        <f t="shared" si="0"/>
        <v>630929.1129679125</v>
      </c>
      <c r="AE15" s="81">
        <v>2049.415540943633</v>
      </c>
      <c r="AF15" s="81">
        <v>411.9558419848769</v>
      </c>
      <c r="AG15" s="81">
        <v>1271.276728305532</v>
      </c>
      <c r="AH15" s="81">
        <v>1442.277266487934</v>
      </c>
      <c r="AI15" s="81">
        <v>282.40997972548166</v>
      </c>
      <c r="AJ15" s="81">
        <v>1069.1851831808756</v>
      </c>
      <c r="AK15" s="81">
        <v>3232.6010829127767</v>
      </c>
      <c r="AL15" s="81">
        <v>190.0005979804464</v>
      </c>
      <c r="AM15" s="81">
        <v>464.6378259703643</v>
      </c>
      <c r="AN15" s="81">
        <v>3462.251351135415</v>
      </c>
      <c r="AO15" s="81">
        <v>1356.034267786446</v>
      </c>
      <c r="AP15" s="81">
        <v>2157.327244205709</v>
      </c>
      <c r="AQ15" s="81">
        <v>1849.051273982435</v>
      </c>
      <c r="AR15" s="81">
        <v>1041.8941881982298</v>
      </c>
      <c r="AS15" s="81">
        <v>661.5475366046451</v>
      </c>
      <c r="AT15" s="81">
        <v>390.3648649416444</v>
      </c>
      <c r="AU15" s="81">
        <v>4329.42271670899</v>
      </c>
      <c r="AV15" s="81">
        <v>3069.3732964659384</v>
      </c>
      <c r="AW15" s="81">
        <v>335.95560279269836</v>
      </c>
      <c r="AX15" s="81">
        <v>1811.0511543863458</v>
      </c>
      <c r="AY15" s="81">
        <v>0</v>
      </c>
      <c r="AZ15" s="81">
        <v>2.5909172451879052</v>
      </c>
      <c r="BA15" s="81">
        <v>684.8657918113363</v>
      </c>
      <c r="BB15" s="81">
        <v>557.0472077153996</v>
      </c>
      <c r="BC15" s="81">
        <v>43.18195408646508</v>
      </c>
      <c r="BD15" s="81">
        <v>88.09118633638877</v>
      </c>
      <c r="BE15" s="81">
        <v>1697.0507955980781</v>
      </c>
      <c r="BF15" s="81">
        <v>2046.824623698445</v>
      </c>
      <c r="BG15" s="81">
        <v>38.00011959608928</v>
      </c>
      <c r="BH15" s="81">
        <v>222.81888308615984</v>
      </c>
      <c r="BI15" s="81">
        <v>960.3666588829835</v>
      </c>
      <c r="BJ15" s="81">
        <v>0</v>
      </c>
      <c r="BK15" s="81">
        <v>542.3653433260015</v>
      </c>
      <c r="BL15" s="81">
        <v>0</v>
      </c>
      <c r="BM15" s="81">
        <v>1876.6877245977728</v>
      </c>
      <c r="BN15" s="81">
        <v>4167.576752792919</v>
      </c>
      <c r="BO15" s="81">
        <v>2032.142759309047</v>
      </c>
      <c r="BP15" s="81">
        <v>53.5456230672167</v>
      </c>
      <c r="BQ15" s="81">
        <v>665.8657320132917</v>
      </c>
      <c r="BR15" s="81">
        <v>58.727457557592516</v>
      </c>
      <c r="BS15" s="81">
        <v>3193.737324234958</v>
      </c>
      <c r="BT15" s="81">
        <v>115.72763695172642</v>
      </c>
      <c r="BU15" s="81">
        <v>29447.847225356694</v>
      </c>
      <c r="BV15" s="81">
        <v>203.81882328811523</v>
      </c>
      <c r="BW15" s="81">
        <v>1702.2326300884538</v>
      </c>
      <c r="BX15" s="81">
        <v>1164.1854821710988</v>
      </c>
      <c r="BY15" s="81">
        <v>1522.595701088759</v>
      </c>
      <c r="BZ15" s="81">
        <v>0</v>
      </c>
      <c r="CA15" s="81">
        <v>115.72763695172642</v>
      </c>
      <c r="CB15" s="81">
        <v>2570.3626350427485</v>
      </c>
      <c r="CC15" s="81">
        <v>335.95560279269836</v>
      </c>
      <c r="CD15" s="81">
        <v>166.68234277375524</v>
      </c>
      <c r="CE15" s="81">
        <v>270.3190325812714</v>
      </c>
      <c r="CF15" s="81">
        <v>0</v>
      </c>
      <c r="CG15" s="81">
        <v>0</v>
      </c>
      <c r="CH15" s="81">
        <v>0</v>
      </c>
      <c r="CI15" s="81">
        <v>1620.1869173241703</v>
      </c>
      <c r="CJ15" s="81">
        <v>777.2751735563717</v>
      </c>
      <c r="CK15" s="142">
        <v>5212.925497318065</v>
      </c>
      <c r="CL15" s="134"/>
      <c r="CM15" s="134"/>
      <c r="CN15" s="134"/>
      <c r="CO15" s="134"/>
      <c r="CP15" s="134"/>
      <c r="CQ15" s="134"/>
      <c r="CR15" s="134"/>
      <c r="CS15" s="134"/>
      <c r="CT15" s="134"/>
      <c r="CU15" s="134"/>
      <c r="CV15" s="137"/>
      <c r="CW15" s="137"/>
      <c r="CX15" s="137"/>
    </row>
    <row r="16" spans="1:102" ht="12">
      <c r="A16" s="17" t="s">
        <v>199</v>
      </c>
      <c r="B16" s="22" t="s">
        <v>266</v>
      </c>
      <c r="C16" s="25" t="s">
        <v>118</v>
      </c>
      <c r="D16" s="39" t="s">
        <v>119</v>
      </c>
      <c r="E16" s="71">
        <v>2633166.48</v>
      </c>
      <c r="F16" s="168">
        <v>2944762.6362688895</v>
      </c>
      <c r="G16" s="168">
        <v>217004.7192686208</v>
      </c>
      <c r="H16" s="81">
        <v>342268.8766282172</v>
      </c>
      <c r="I16" s="81">
        <v>110651.3080606291</v>
      </c>
      <c r="J16" s="81">
        <v>560133.1752673655</v>
      </c>
      <c r="K16" s="81">
        <v>199969.4190163488</v>
      </c>
      <c r="L16" s="81">
        <v>48683.449803511256</v>
      </c>
      <c r="M16" s="81">
        <v>53840.92602667617</v>
      </c>
      <c r="N16" s="81">
        <v>1184969.234061709</v>
      </c>
      <c r="O16" s="81">
        <v>112761.1846973784</v>
      </c>
      <c r="P16" s="81">
        <v>39149.93314857005</v>
      </c>
      <c r="Q16" s="81">
        <v>0</v>
      </c>
      <c r="R16" s="81">
        <v>18910.746151604693</v>
      </c>
      <c r="S16" s="81">
        <v>0</v>
      </c>
      <c r="T16" s="81">
        <v>11330.818975135044</v>
      </c>
      <c r="U16" s="81">
        <v>0</v>
      </c>
      <c r="V16" s="81">
        <v>0</v>
      </c>
      <c r="W16" s="81">
        <v>19770.32552213218</v>
      </c>
      <c r="X16" s="81">
        <v>0</v>
      </c>
      <c r="Y16" s="81">
        <v>25318.519640991406</v>
      </c>
      <c r="Z16" s="81">
        <v>0</v>
      </c>
      <c r="AA16" s="81">
        <v>0</v>
      </c>
      <c r="AB16" s="81">
        <v>0</v>
      </c>
      <c r="AC16" s="142">
        <v>0</v>
      </c>
      <c r="AD16" s="81">
        <v>3358057.2685459806</v>
      </c>
      <c r="AE16" s="168">
        <v>0</v>
      </c>
      <c r="AF16" s="81">
        <v>0</v>
      </c>
      <c r="AG16" s="81">
        <v>0</v>
      </c>
      <c r="AH16" s="81">
        <v>0</v>
      </c>
      <c r="AI16" s="81">
        <v>0</v>
      </c>
      <c r="AJ16" s="81">
        <v>0</v>
      </c>
      <c r="AK16" s="81">
        <v>0</v>
      </c>
      <c r="AL16" s="81">
        <v>0</v>
      </c>
      <c r="AM16" s="81">
        <v>0</v>
      </c>
      <c r="AN16" s="81">
        <v>0</v>
      </c>
      <c r="AO16" s="81">
        <v>0</v>
      </c>
      <c r="AP16" s="81">
        <v>0</v>
      </c>
      <c r="AQ16" s="81">
        <v>0</v>
      </c>
      <c r="AR16" s="81">
        <v>0</v>
      </c>
      <c r="AS16" s="81">
        <v>0</v>
      </c>
      <c r="AT16" s="81">
        <v>0</v>
      </c>
      <c r="AU16" s="81">
        <v>0</v>
      </c>
      <c r="AV16" s="81">
        <v>0</v>
      </c>
      <c r="AW16" s="81">
        <v>0</v>
      </c>
      <c r="AX16" s="81">
        <v>0</v>
      </c>
      <c r="AY16" s="81">
        <v>0</v>
      </c>
      <c r="AZ16" s="81">
        <v>0</v>
      </c>
      <c r="BA16" s="81">
        <v>0</v>
      </c>
      <c r="BB16" s="81">
        <v>0</v>
      </c>
      <c r="BC16" s="81">
        <v>0</v>
      </c>
      <c r="BD16" s="81">
        <v>0</v>
      </c>
      <c r="BE16" s="81">
        <v>0</v>
      </c>
      <c r="BF16" s="81">
        <v>0</v>
      </c>
      <c r="BG16" s="81">
        <v>0</v>
      </c>
      <c r="BH16" s="81">
        <v>0</v>
      </c>
      <c r="BI16" s="81">
        <v>0</v>
      </c>
      <c r="BJ16" s="81">
        <v>0</v>
      </c>
      <c r="BK16" s="81">
        <v>0</v>
      </c>
      <c r="BL16" s="81">
        <v>0</v>
      </c>
      <c r="BM16" s="81">
        <v>0</v>
      </c>
      <c r="BN16" s="81">
        <v>0</v>
      </c>
      <c r="BO16" s="81">
        <v>0</v>
      </c>
      <c r="BP16" s="81">
        <v>0</v>
      </c>
      <c r="BQ16" s="81">
        <v>0</v>
      </c>
      <c r="BR16" s="81">
        <v>0</v>
      </c>
      <c r="BS16" s="81">
        <v>0</v>
      </c>
      <c r="BT16" s="81">
        <v>0</v>
      </c>
      <c r="BU16" s="81">
        <v>0</v>
      </c>
      <c r="BV16" s="81">
        <v>0</v>
      </c>
      <c r="BW16" s="81">
        <v>0</v>
      </c>
      <c r="BX16" s="81">
        <v>0</v>
      </c>
      <c r="BY16" s="81">
        <v>0</v>
      </c>
      <c r="BZ16" s="81">
        <v>0</v>
      </c>
      <c r="CA16" s="81">
        <v>0</v>
      </c>
      <c r="CB16" s="81">
        <v>0</v>
      </c>
      <c r="CC16" s="81">
        <v>0</v>
      </c>
      <c r="CD16" s="81">
        <v>0</v>
      </c>
      <c r="CE16" s="81">
        <v>0</v>
      </c>
      <c r="CF16" s="81">
        <v>0</v>
      </c>
      <c r="CG16" s="81">
        <v>0</v>
      </c>
      <c r="CH16" s="81">
        <v>0</v>
      </c>
      <c r="CI16" s="81">
        <v>0</v>
      </c>
      <c r="CJ16" s="81">
        <v>0</v>
      </c>
      <c r="CK16" s="142">
        <v>0</v>
      </c>
      <c r="CL16" s="134"/>
      <c r="CM16" s="134"/>
      <c r="CN16" s="134"/>
      <c r="CO16" s="134"/>
      <c r="CP16" s="134"/>
      <c r="CQ16" s="134"/>
      <c r="CR16" s="134"/>
      <c r="CS16" s="134"/>
      <c r="CT16" s="134"/>
      <c r="CU16" s="134"/>
      <c r="CV16" s="137"/>
      <c r="CW16" s="137"/>
      <c r="CX16" s="137"/>
    </row>
    <row r="17" spans="1:102" ht="12">
      <c r="A17" s="17" t="s">
        <v>200</v>
      </c>
      <c r="B17" s="22" t="s">
        <v>267</v>
      </c>
      <c r="C17" s="25" t="s">
        <v>123</v>
      </c>
      <c r="D17" s="39" t="s">
        <v>124</v>
      </c>
      <c r="E17" s="71">
        <v>1201008.92</v>
      </c>
      <c r="F17" s="72">
        <v>1354836.356989875</v>
      </c>
      <c r="G17" s="121">
        <v>121193.8132314678</v>
      </c>
      <c r="H17" s="121">
        <v>118217.1847719695</v>
      </c>
      <c r="I17" s="121">
        <v>85890.0448701454</v>
      </c>
      <c r="J17" s="121">
        <v>277602.9758185455</v>
      </c>
      <c r="K17" s="121">
        <v>113587.10155794419</v>
      </c>
      <c r="L17" s="121">
        <v>17792.67472049359</v>
      </c>
      <c r="M17" s="121">
        <v>61330.411807365446</v>
      </c>
      <c r="N17" s="121">
        <v>365255.924952859</v>
      </c>
      <c r="O17" s="121">
        <v>30964.134674382294</v>
      </c>
      <c r="P17" s="121">
        <v>63050.62063897511</v>
      </c>
      <c r="Q17" s="121">
        <v>0</v>
      </c>
      <c r="R17" s="121">
        <v>1313.326623703</v>
      </c>
      <c r="S17" s="121">
        <v>717.6648216956283</v>
      </c>
      <c r="T17" s="121">
        <v>14720.610338107692</v>
      </c>
      <c r="U17" s="121">
        <v>0</v>
      </c>
      <c r="V17" s="121">
        <v>0</v>
      </c>
      <c r="W17" s="121">
        <v>22932.41019483901</v>
      </c>
      <c r="X17" s="121">
        <v>0</v>
      </c>
      <c r="Y17" s="121">
        <v>28765.56061905229</v>
      </c>
      <c r="Z17" s="121">
        <v>0</v>
      </c>
      <c r="AA17" s="121">
        <v>31397.835949183744</v>
      </c>
      <c r="AB17" s="121">
        <v>0</v>
      </c>
      <c r="AC17" s="158">
        <v>0</v>
      </c>
      <c r="AD17" s="142">
        <f t="shared" si="0"/>
        <v>1354732.2955907292</v>
      </c>
      <c r="AE17" s="81">
        <v>0</v>
      </c>
      <c r="AF17" s="138">
        <v>0</v>
      </c>
      <c r="AG17" s="81">
        <v>0</v>
      </c>
      <c r="AH17" s="81">
        <v>0</v>
      </c>
      <c r="AI17" s="81">
        <v>0</v>
      </c>
      <c r="AJ17" s="81">
        <v>0</v>
      </c>
      <c r="AK17" s="81">
        <v>0</v>
      </c>
      <c r="AL17" s="81">
        <v>0</v>
      </c>
      <c r="AM17" s="81">
        <v>0</v>
      </c>
      <c r="AN17" s="81">
        <v>0</v>
      </c>
      <c r="AO17" s="81">
        <v>0</v>
      </c>
      <c r="AP17" s="81">
        <v>0</v>
      </c>
      <c r="AQ17" s="81">
        <v>0</v>
      </c>
      <c r="AR17" s="81">
        <v>0</v>
      </c>
      <c r="AS17" s="81">
        <v>0</v>
      </c>
      <c r="AT17" s="81">
        <v>0</v>
      </c>
      <c r="AU17" s="81">
        <v>0</v>
      </c>
      <c r="AV17" s="81">
        <v>0</v>
      </c>
      <c r="AW17" s="81">
        <v>0</v>
      </c>
      <c r="AX17" s="81">
        <v>0</v>
      </c>
      <c r="AY17" s="81">
        <v>0</v>
      </c>
      <c r="AZ17" s="81">
        <v>0</v>
      </c>
      <c r="BA17" s="81">
        <v>104.0613991458661</v>
      </c>
      <c r="BB17" s="81">
        <v>0</v>
      </c>
      <c r="BC17" s="81">
        <v>0</v>
      </c>
      <c r="BD17" s="81">
        <v>0</v>
      </c>
      <c r="BE17" s="81">
        <v>0</v>
      </c>
      <c r="BF17" s="81">
        <v>0</v>
      </c>
      <c r="BG17" s="81">
        <v>0</v>
      </c>
      <c r="BH17" s="81">
        <v>0</v>
      </c>
      <c r="BI17" s="81">
        <v>0</v>
      </c>
      <c r="BJ17" s="81">
        <v>0</v>
      </c>
      <c r="BK17" s="81">
        <v>0</v>
      </c>
      <c r="BL17" s="81">
        <v>0</v>
      </c>
      <c r="BM17" s="81">
        <v>0</v>
      </c>
      <c r="BN17" s="81">
        <v>0</v>
      </c>
      <c r="BO17" s="81">
        <v>0</v>
      </c>
      <c r="BP17" s="81">
        <v>0</v>
      </c>
      <c r="BQ17" s="81">
        <v>0</v>
      </c>
      <c r="BR17" s="81">
        <v>0</v>
      </c>
      <c r="BS17" s="81">
        <v>0</v>
      </c>
      <c r="BT17" s="81">
        <v>0</v>
      </c>
      <c r="BU17" s="81">
        <v>0</v>
      </c>
      <c r="BV17" s="81">
        <v>0</v>
      </c>
      <c r="BW17" s="81">
        <v>0</v>
      </c>
      <c r="BX17" s="81">
        <v>0</v>
      </c>
      <c r="BY17" s="81">
        <v>0</v>
      </c>
      <c r="BZ17" s="81">
        <v>0</v>
      </c>
      <c r="CA17" s="81">
        <v>0</v>
      </c>
      <c r="CB17" s="81">
        <v>0</v>
      </c>
      <c r="CC17" s="81">
        <v>0</v>
      </c>
      <c r="CD17" s="81">
        <v>0</v>
      </c>
      <c r="CE17" s="81">
        <v>0</v>
      </c>
      <c r="CF17" s="81">
        <v>0</v>
      </c>
      <c r="CG17" s="81">
        <v>0</v>
      </c>
      <c r="CH17" s="81">
        <v>0</v>
      </c>
      <c r="CI17" s="81">
        <v>0</v>
      </c>
      <c r="CJ17" s="81">
        <v>0</v>
      </c>
      <c r="CK17" s="142">
        <v>0</v>
      </c>
      <c r="CL17" s="134"/>
      <c r="CM17" s="134"/>
      <c r="CN17" s="134"/>
      <c r="CO17" s="134"/>
      <c r="CP17" s="134"/>
      <c r="CQ17" s="134"/>
      <c r="CR17" s="134"/>
      <c r="CS17" s="134"/>
      <c r="CT17" s="134"/>
      <c r="CU17" s="134"/>
      <c r="CV17" s="137"/>
      <c r="CW17" s="137"/>
      <c r="CX17" s="137"/>
    </row>
    <row r="18" spans="1:102" ht="12">
      <c r="A18" s="17" t="s">
        <v>201</v>
      </c>
      <c r="B18" s="22" t="s">
        <v>268</v>
      </c>
      <c r="C18" s="25" t="s">
        <v>125</v>
      </c>
      <c r="D18" s="39" t="s">
        <v>126</v>
      </c>
      <c r="E18" s="71">
        <v>1905862.6</v>
      </c>
      <c r="F18" s="58">
        <v>2149160.1838262933</v>
      </c>
      <c r="G18" s="121">
        <v>266859.79261408007</v>
      </c>
      <c r="H18" s="121">
        <v>159162.3359552451</v>
      </c>
      <c r="I18" s="121">
        <v>68025.4384038197</v>
      </c>
      <c r="J18" s="121">
        <v>318965.6474195561</v>
      </c>
      <c r="K18" s="121">
        <v>122831.84525552933</v>
      </c>
      <c r="L18" s="121">
        <v>33579.44232147456</v>
      </c>
      <c r="M18" s="121">
        <v>31043.387702582553</v>
      </c>
      <c r="N18" s="121">
        <v>610336.2455395854</v>
      </c>
      <c r="O18" s="121">
        <v>56282.04969896386</v>
      </c>
      <c r="P18" s="121">
        <v>60061.37421456573</v>
      </c>
      <c r="Q18" s="121">
        <v>630.8267412308629</v>
      </c>
      <c r="R18" s="121">
        <v>13916.704099069702</v>
      </c>
      <c r="S18" s="121">
        <v>4358.439303049598</v>
      </c>
      <c r="T18" s="121">
        <v>8131.902780742669</v>
      </c>
      <c r="U18" s="121">
        <v>14823.28146121395</v>
      </c>
      <c r="V18" s="121">
        <v>1181.366442668707</v>
      </c>
      <c r="W18" s="121">
        <v>14874.965413694294</v>
      </c>
      <c r="X18" s="121">
        <v>8138.811919589459</v>
      </c>
      <c r="Y18" s="121">
        <v>16090.964476380408</v>
      </c>
      <c r="Z18" s="121">
        <v>3521.1601737795436</v>
      </c>
      <c r="AA18" s="121">
        <v>39817.78390649207</v>
      </c>
      <c r="AB18" s="121">
        <v>25829.487659125512</v>
      </c>
      <c r="AC18" s="158">
        <v>4668.117885108386</v>
      </c>
      <c r="AD18" s="142">
        <f t="shared" si="0"/>
        <v>1883131.3713875476</v>
      </c>
      <c r="AE18" s="81">
        <v>2379.9372510073463</v>
      </c>
      <c r="AF18" s="138">
        <v>917.5661690630732</v>
      </c>
      <c r="AG18" s="81">
        <v>2359.292012203427</v>
      </c>
      <c r="AH18" s="81">
        <v>4033.850270743536</v>
      </c>
      <c r="AI18" s="81">
        <v>430.10914174831555</v>
      </c>
      <c r="AJ18" s="81">
        <v>0</v>
      </c>
      <c r="AK18" s="81">
        <v>2050.760387855969</v>
      </c>
      <c r="AL18" s="81">
        <v>516.1309700979787</v>
      </c>
      <c r="AM18" s="81">
        <v>666.3824302820568</v>
      </c>
      <c r="AN18" s="81">
        <v>12341.884331062452</v>
      </c>
      <c r="AO18" s="81">
        <v>5798.054744001106</v>
      </c>
      <c r="AP18" s="81">
        <v>9224.178001819942</v>
      </c>
      <c r="AQ18" s="81">
        <v>1395.8475346872003</v>
      </c>
      <c r="AR18" s="81">
        <v>1148.1046690401704</v>
      </c>
      <c r="AS18" s="81">
        <v>688.174626797305</v>
      </c>
      <c r="AT18" s="81">
        <v>630.8267412308629</v>
      </c>
      <c r="AU18" s="81">
        <v>13092.522274818728</v>
      </c>
      <c r="AV18" s="81">
        <v>5577.655350192157</v>
      </c>
      <c r="AW18" s="81">
        <v>816.6338904661352</v>
      </c>
      <c r="AX18" s="81">
        <v>2064.5238803919146</v>
      </c>
      <c r="AY18" s="81">
        <v>0</v>
      </c>
      <c r="AZ18" s="81">
        <v>0</v>
      </c>
      <c r="BA18" s="81">
        <v>650.3250223234531</v>
      </c>
      <c r="BB18" s="81">
        <v>1628.679950086955</v>
      </c>
      <c r="BC18" s="81">
        <v>114.69577113288415</v>
      </c>
      <c r="BD18" s="81">
        <v>487.4570273147576</v>
      </c>
      <c r="BE18" s="81">
        <v>4072.846832928716</v>
      </c>
      <c r="BF18" s="81">
        <v>1525.4537560673596</v>
      </c>
      <c r="BG18" s="81">
        <v>68.8174626797305</v>
      </c>
      <c r="BH18" s="81">
        <v>344.0873133986525</v>
      </c>
      <c r="BI18" s="81">
        <v>1972.7672634856074</v>
      </c>
      <c r="BJ18" s="81">
        <v>0</v>
      </c>
      <c r="BK18" s="81">
        <v>0</v>
      </c>
      <c r="BL18" s="81">
        <v>0</v>
      </c>
      <c r="BM18" s="81">
        <v>887.7452685685233</v>
      </c>
      <c r="BN18" s="81">
        <v>2643.7375246129795</v>
      </c>
      <c r="BO18" s="81">
        <v>3211.481591720756</v>
      </c>
      <c r="BP18" s="81">
        <v>0</v>
      </c>
      <c r="BQ18" s="81">
        <v>11985.708083386395</v>
      </c>
      <c r="BR18" s="81">
        <v>114.69577113288415</v>
      </c>
      <c r="BS18" s="81">
        <v>7666.265342521978</v>
      </c>
      <c r="BT18" s="81">
        <v>344.0873133986525</v>
      </c>
      <c r="BU18" s="81">
        <v>126135.52734567801</v>
      </c>
      <c r="BV18" s="81">
        <v>0</v>
      </c>
      <c r="BW18" s="81">
        <v>2437.2851365737883</v>
      </c>
      <c r="BX18" s="81">
        <v>2722.87760669467</v>
      </c>
      <c r="BY18" s="81">
        <v>2408.611193790567</v>
      </c>
      <c r="BZ18" s="81">
        <v>0</v>
      </c>
      <c r="CA18" s="81">
        <v>317.70728603808914</v>
      </c>
      <c r="CB18" s="81">
        <v>4037.2911438775227</v>
      </c>
      <c r="CC18" s="81">
        <v>1032.2619401959573</v>
      </c>
      <c r="CD18" s="81">
        <v>18620.858443423742</v>
      </c>
      <c r="CE18" s="81">
        <v>4465.106370203181</v>
      </c>
      <c r="CF18" s="81">
        <v>0</v>
      </c>
      <c r="CG18" s="81">
        <v>0</v>
      </c>
      <c r="CH18" s="81">
        <v>0</v>
      </c>
      <c r="CI18" s="81">
        <v>0</v>
      </c>
      <c r="CJ18" s="81">
        <v>0</v>
      </c>
      <c r="CK18" s="142">
        <v>0</v>
      </c>
      <c r="CL18" s="134"/>
      <c r="CM18" s="134"/>
      <c r="CN18" s="134"/>
      <c r="CO18" s="134"/>
      <c r="CP18" s="134"/>
      <c r="CQ18" s="134"/>
      <c r="CR18" s="134"/>
      <c r="CS18" s="134"/>
      <c r="CT18" s="134"/>
      <c r="CU18" s="134"/>
      <c r="CV18" s="137"/>
      <c r="CW18" s="137"/>
      <c r="CX18" s="137"/>
    </row>
    <row r="19" spans="1:102" ht="12">
      <c r="A19" s="66" t="s">
        <v>30</v>
      </c>
      <c r="B19" s="22" t="s">
        <v>112</v>
      </c>
      <c r="C19" s="25" t="s">
        <v>113</v>
      </c>
      <c r="D19" s="39" t="s">
        <v>114</v>
      </c>
      <c r="E19" s="71">
        <v>0</v>
      </c>
      <c r="F19" s="72">
        <v>82784.14931724382</v>
      </c>
      <c r="G19" s="121">
        <v>16619.742190900866</v>
      </c>
      <c r="H19" s="121">
        <v>4355.459538476951</v>
      </c>
      <c r="I19" s="121">
        <v>2715.417725177438</v>
      </c>
      <c r="J19" s="121">
        <v>18094.174423877503</v>
      </c>
      <c r="K19" s="121">
        <v>4102.820433800725</v>
      </c>
      <c r="L19" s="121">
        <v>1299.5282374315564</v>
      </c>
      <c r="M19" s="121">
        <v>1278.766686545598</v>
      </c>
      <c r="N19" s="121">
        <v>17623.539034898713</v>
      </c>
      <c r="O19" s="121">
        <v>1385.350694872931</v>
      </c>
      <c r="P19" s="121">
        <v>4126.358238584225</v>
      </c>
      <c r="Q19" s="121">
        <v>21.485791033142956</v>
      </c>
      <c r="R19" s="121">
        <v>761.7799281469954</v>
      </c>
      <c r="S19" s="121">
        <v>759.8486210878366</v>
      </c>
      <c r="T19" s="121">
        <v>446.01122397451246</v>
      </c>
      <c r="U19" s="121">
        <v>2273.751942086033</v>
      </c>
      <c r="V19" s="121">
        <v>135.07078744992677</v>
      </c>
      <c r="W19" s="121">
        <v>709.3932241673099</v>
      </c>
      <c r="X19" s="121">
        <v>0</v>
      </c>
      <c r="Y19" s="121">
        <v>687.5453130605746</v>
      </c>
      <c r="Z19" s="121">
        <v>0</v>
      </c>
      <c r="AA19" s="121">
        <v>0</v>
      </c>
      <c r="AB19" s="121">
        <v>5388.105281670984</v>
      </c>
      <c r="AC19" s="158">
        <v>0</v>
      </c>
      <c r="AD19" s="142">
        <f t="shared" si="0"/>
        <v>82784.1493172438</v>
      </c>
      <c r="AE19" s="81">
        <v>0</v>
      </c>
      <c r="AF19" s="138">
        <v>0</v>
      </c>
      <c r="AG19" s="81">
        <v>0</v>
      </c>
      <c r="AH19" s="81">
        <v>0</v>
      </c>
      <c r="AI19" s="81">
        <v>0</v>
      </c>
      <c r="AJ19" s="81">
        <v>0</v>
      </c>
      <c r="AK19" s="81">
        <v>0</v>
      </c>
      <c r="AL19" s="81">
        <v>0</v>
      </c>
      <c r="AM19" s="81">
        <v>0</v>
      </c>
      <c r="AN19" s="81">
        <v>0</v>
      </c>
      <c r="AO19" s="81">
        <v>0</v>
      </c>
      <c r="AP19" s="81">
        <v>0</v>
      </c>
      <c r="AQ19" s="81">
        <v>0</v>
      </c>
      <c r="AR19" s="81">
        <v>0</v>
      </c>
      <c r="AS19" s="81">
        <v>0</v>
      </c>
      <c r="AT19" s="81">
        <v>0</v>
      </c>
      <c r="AU19" s="81">
        <v>0</v>
      </c>
      <c r="AV19" s="81">
        <v>0</v>
      </c>
      <c r="AW19" s="81">
        <v>0</v>
      </c>
      <c r="AX19" s="81">
        <v>0</v>
      </c>
      <c r="AY19" s="81">
        <v>0</v>
      </c>
      <c r="AZ19" s="81">
        <v>0</v>
      </c>
      <c r="BA19" s="81">
        <v>0</v>
      </c>
      <c r="BB19" s="81">
        <v>0</v>
      </c>
      <c r="BC19" s="81">
        <v>0</v>
      </c>
      <c r="BD19" s="81">
        <v>0</v>
      </c>
      <c r="BE19" s="81">
        <v>0</v>
      </c>
      <c r="BF19" s="81">
        <v>0</v>
      </c>
      <c r="BG19" s="81">
        <v>0</v>
      </c>
      <c r="BH19" s="81">
        <v>0</v>
      </c>
      <c r="BI19" s="81">
        <v>0</v>
      </c>
      <c r="BJ19" s="81">
        <v>0</v>
      </c>
      <c r="BK19" s="81">
        <v>0</v>
      </c>
      <c r="BL19" s="81">
        <v>0</v>
      </c>
      <c r="BM19" s="81">
        <v>0</v>
      </c>
      <c r="BN19" s="81">
        <v>0</v>
      </c>
      <c r="BO19" s="81">
        <v>0</v>
      </c>
      <c r="BP19" s="81">
        <v>0</v>
      </c>
      <c r="BQ19" s="81">
        <v>0</v>
      </c>
      <c r="BR19" s="81">
        <v>0</v>
      </c>
      <c r="BS19" s="81">
        <v>0</v>
      </c>
      <c r="BT19" s="81">
        <v>0</v>
      </c>
      <c r="BU19" s="81">
        <v>0</v>
      </c>
      <c r="BV19" s="81">
        <v>0</v>
      </c>
      <c r="BW19" s="81">
        <v>0</v>
      </c>
      <c r="BX19" s="81">
        <v>0</v>
      </c>
      <c r="BY19" s="81">
        <v>0</v>
      </c>
      <c r="BZ19" s="81">
        <v>0</v>
      </c>
      <c r="CA19" s="81">
        <v>0</v>
      </c>
      <c r="CB19" s="81">
        <v>0</v>
      </c>
      <c r="CC19" s="81">
        <v>0</v>
      </c>
      <c r="CD19" s="81">
        <v>0</v>
      </c>
      <c r="CE19" s="81">
        <v>0</v>
      </c>
      <c r="CF19" s="81">
        <v>0</v>
      </c>
      <c r="CG19" s="81">
        <v>0</v>
      </c>
      <c r="CH19" s="81">
        <v>0</v>
      </c>
      <c r="CI19" s="81">
        <v>0</v>
      </c>
      <c r="CJ19" s="81">
        <v>0</v>
      </c>
      <c r="CK19" s="142">
        <v>0</v>
      </c>
      <c r="CL19" s="134"/>
      <c r="CM19" s="134"/>
      <c r="CN19" s="134"/>
      <c r="CO19" s="134"/>
      <c r="CP19" s="134"/>
      <c r="CQ19" s="134"/>
      <c r="CR19" s="134"/>
      <c r="CS19" s="134"/>
      <c r="CT19" s="134"/>
      <c r="CU19" s="134"/>
      <c r="CV19" s="137"/>
      <c r="CW19" s="137"/>
      <c r="CX19" s="137"/>
    </row>
    <row r="20" spans="1:102" ht="12">
      <c r="A20" s="68" t="s">
        <v>255</v>
      </c>
      <c r="B20" s="22" t="s">
        <v>256</v>
      </c>
      <c r="C20" s="25"/>
      <c r="D20" s="39" t="s">
        <v>101</v>
      </c>
      <c r="E20" s="71">
        <v>237326.628</v>
      </c>
      <c r="F20" s="71">
        <v>304679.24570553785</v>
      </c>
      <c r="G20" s="168">
        <v>40029.85883975875</v>
      </c>
      <c r="H20" s="81">
        <v>3810.2361879468112</v>
      </c>
      <c r="I20" s="81">
        <v>4559.095507571554</v>
      </c>
      <c r="J20" s="81">
        <v>56268.69285379388</v>
      </c>
      <c r="K20" s="81">
        <v>28360.841371577382</v>
      </c>
      <c r="L20" s="81">
        <v>2759.8346556661672</v>
      </c>
      <c r="M20" s="81">
        <v>2660.170634741754</v>
      </c>
      <c r="N20" s="81">
        <v>59379.97979839089</v>
      </c>
      <c r="O20" s="81">
        <v>6836.275265037716</v>
      </c>
      <c r="P20" s="81">
        <v>8614.510391379938</v>
      </c>
      <c r="Q20" s="81">
        <v>984.3578547072336</v>
      </c>
      <c r="R20" s="81">
        <v>4.111466137351774</v>
      </c>
      <c r="S20" s="81">
        <v>1804.361151670709</v>
      </c>
      <c r="T20" s="81">
        <v>512.944433541001</v>
      </c>
      <c r="U20" s="81">
        <v>8633.038010935597</v>
      </c>
      <c r="V20" s="81">
        <v>925.7564512811817</v>
      </c>
      <c r="W20" s="81">
        <v>919.5632301375759</v>
      </c>
      <c r="X20" s="81">
        <v>103.41117993567057</v>
      </c>
      <c r="Y20" s="81">
        <v>560.46049155875</v>
      </c>
      <c r="Z20" s="81">
        <v>470.6327630388873</v>
      </c>
      <c r="AA20" s="81">
        <v>38734.27861161653</v>
      </c>
      <c r="AB20" s="81">
        <v>4623.369693389648</v>
      </c>
      <c r="AC20" s="81">
        <v>2066.6102385835643</v>
      </c>
      <c r="AD20" s="142">
        <v>265790.58711846184</v>
      </c>
      <c r="AE20" s="168">
        <v>345.5192871630181</v>
      </c>
      <c r="AF20" s="81">
        <v>85.50808688188563</v>
      </c>
      <c r="AG20" s="81">
        <v>94.5637211590908</v>
      </c>
      <c r="AH20" s="81">
        <v>347.91330542021024</v>
      </c>
      <c r="AI20" s="81">
        <v>0</v>
      </c>
      <c r="AJ20" s="81">
        <v>0</v>
      </c>
      <c r="AK20" s="81">
        <v>178.56253566144224</v>
      </c>
      <c r="AL20" s="81">
        <v>36.326624859133396</v>
      </c>
      <c r="AM20" s="81">
        <v>0</v>
      </c>
      <c r="AN20" s="81">
        <v>731.9840931052956</v>
      </c>
      <c r="AO20" s="81">
        <v>438.47277082477126</v>
      </c>
      <c r="AP20" s="81">
        <v>690.0596290343451</v>
      </c>
      <c r="AQ20" s="81">
        <v>0</v>
      </c>
      <c r="AR20" s="81">
        <v>145.99868297611306</v>
      </c>
      <c r="AS20" s="81">
        <v>0</v>
      </c>
      <c r="AT20" s="81">
        <v>0</v>
      </c>
      <c r="AU20" s="81">
        <v>1097.553283172298</v>
      </c>
      <c r="AV20" s="81">
        <v>867.4152672309116</v>
      </c>
      <c r="AW20" s="81">
        <v>135.9386019083903</v>
      </c>
      <c r="AX20" s="81">
        <v>1355.6388600726457</v>
      </c>
      <c r="AY20" s="81">
        <v>0</v>
      </c>
      <c r="AZ20" s="81">
        <v>0</v>
      </c>
      <c r="BA20" s="81">
        <v>252.6209700089305</v>
      </c>
      <c r="BB20" s="81">
        <v>136.5631284102665</v>
      </c>
      <c r="BC20" s="81">
        <v>0</v>
      </c>
      <c r="BD20" s="81">
        <v>525.070656452431</v>
      </c>
      <c r="BE20" s="81">
        <v>414.52946562034026</v>
      </c>
      <c r="BF20" s="81">
        <v>0</v>
      </c>
      <c r="BG20" s="81">
        <v>0</v>
      </c>
      <c r="BH20" s="81">
        <v>0</v>
      </c>
      <c r="BI20" s="81">
        <v>181.99743142176143</v>
      </c>
      <c r="BJ20" s="81">
        <v>0</v>
      </c>
      <c r="BK20" s="81">
        <v>0</v>
      </c>
      <c r="BL20" s="81">
        <v>0</v>
      </c>
      <c r="BM20" s="81">
        <v>98.31088017034811</v>
      </c>
      <c r="BN20" s="81">
        <v>340.66359361093043</v>
      </c>
      <c r="BO20" s="81">
        <v>1094.7949577890115</v>
      </c>
      <c r="BP20" s="81">
        <v>298.6641863597547</v>
      </c>
      <c r="BQ20" s="81">
        <v>4229.91799720763</v>
      </c>
      <c r="BR20" s="81">
        <v>995.5993317410055</v>
      </c>
      <c r="BS20" s="81">
        <v>512.788301915532</v>
      </c>
      <c r="BT20" s="81">
        <v>21.28594493894779</v>
      </c>
      <c r="BU20" s="81">
        <v>12910.211846785196</v>
      </c>
      <c r="BV20" s="81">
        <v>0</v>
      </c>
      <c r="BW20" s="81">
        <v>360.5599670832037</v>
      </c>
      <c r="BX20" s="81">
        <v>819.6389898373809</v>
      </c>
      <c r="BY20" s="81">
        <v>717.5289067806191</v>
      </c>
      <c r="BZ20" s="81">
        <v>0</v>
      </c>
      <c r="CA20" s="81">
        <v>0</v>
      </c>
      <c r="CB20" s="81">
        <v>594.653317536473</v>
      </c>
      <c r="CC20" s="81">
        <v>0</v>
      </c>
      <c r="CD20" s="81">
        <v>0</v>
      </c>
      <c r="CE20" s="81">
        <v>0</v>
      </c>
      <c r="CF20" s="81">
        <v>0</v>
      </c>
      <c r="CG20" s="81">
        <v>0</v>
      </c>
      <c r="CH20" s="81">
        <v>0</v>
      </c>
      <c r="CI20" s="81">
        <v>0</v>
      </c>
      <c r="CJ20" s="81">
        <v>0</v>
      </c>
      <c r="CK20" s="142">
        <v>0</v>
      </c>
      <c r="CL20" s="134"/>
      <c r="CM20" s="134"/>
      <c r="CN20" s="134"/>
      <c r="CO20" s="134"/>
      <c r="CP20" s="134"/>
      <c r="CQ20" s="134"/>
      <c r="CR20" s="134"/>
      <c r="CS20" s="134"/>
      <c r="CT20" s="134"/>
      <c r="CU20" s="134"/>
      <c r="CV20" s="137"/>
      <c r="CW20" s="137"/>
      <c r="CX20" s="137"/>
    </row>
    <row r="21" spans="1:102" ht="12">
      <c r="A21" s="66" t="s">
        <v>31</v>
      </c>
      <c r="B21" s="22" t="s">
        <v>115</v>
      </c>
      <c r="C21" s="25" t="s">
        <v>105</v>
      </c>
      <c r="D21" s="39" t="s">
        <v>106</v>
      </c>
      <c r="E21" s="71">
        <v>379242</v>
      </c>
      <c r="F21" s="72">
        <v>412691.2330290448</v>
      </c>
      <c r="G21" s="121">
        <v>33057.574759244824</v>
      </c>
      <c r="H21" s="121">
        <v>48397.346350457454</v>
      </c>
      <c r="I21" s="121">
        <v>9614.88075812849</v>
      </c>
      <c r="J21" s="121">
        <v>74012.5630266929</v>
      </c>
      <c r="K21" s="121">
        <v>26965.703744552724</v>
      </c>
      <c r="L21" s="121">
        <v>7882.73430093893</v>
      </c>
      <c r="M21" s="121">
        <v>0</v>
      </c>
      <c r="N21" s="121">
        <v>191240.71223953887</v>
      </c>
      <c r="O21" s="121">
        <v>17967.349691525607</v>
      </c>
      <c r="P21" s="121">
        <v>0</v>
      </c>
      <c r="Q21" s="121">
        <v>0</v>
      </c>
      <c r="R21" s="121">
        <v>3552.3681579650297</v>
      </c>
      <c r="S21" s="121">
        <v>0</v>
      </c>
      <c r="T21" s="121">
        <v>0</v>
      </c>
      <c r="U21" s="121">
        <v>0</v>
      </c>
      <c r="V21" s="121">
        <v>0</v>
      </c>
      <c r="W21" s="121">
        <v>0</v>
      </c>
      <c r="X21" s="121">
        <v>0</v>
      </c>
      <c r="Y21" s="121">
        <v>0</v>
      </c>
      <c r="Z21" s="121">
        <v>0</v>
      </c>
      <c r="AA21" s="121">
        <v>0</v>
      </c>
      <c r="AB21" s="121">
        <v>0</v>
      </c>
      <c r="AC21" s="158">
        <v>0</v>
      </c>
      <c r="AD21" s="142">
        <f t="shared" si="0"/>
        <v>412691.2330290448</v>
      </c>
      <c r="AE21" s="81">
        <v>0</v>
      </c>
      <c r="AF21" s="138">
        <v>0</v>
      </c>
      <c r="AG21" s="81">
        <v>0</v>
      </c>
      <c r="AH21" s="81">
        <v>0</v>
      </c>
      <c r="AI21" s="81">
        <v>0</v>
      </c>
      <c r="AJ21" s="81">
        <v>0</v>
      </c>
      <c r="AK21" s="81">
        <v>0</v>
      </c>
      <c r="AL21" s="81">
        <v>0</v>
      </c>
      <c r="AM21" s="81">
        <v>0</v>
      </c>
      <c r="AN21" s="81">
        <v>0</v>
      </c>
      <c r="AO21" s="81">
        <v>0</v>
      </c>
      <c r="AP21" s="81">
        <v>0</v>
      </c>
      <c r="AQ21" s="81">
        <v>0</v>
      </c>
      <c r="AR21" s="81">
        <v>0</v>
      </c>
      <c r="AS21" s="81">
        <v>0</v>
      </c>
      <c r="AT21" s="81">
        <v>0</v>
      </c>
      <c r="AU21" s="81">
        <v>0</v>
      </c>
      <c r="AV21" s="81">
        <v>0</v>
      </c>
      <c r="AW21" s="81">
        <v>0</v>
      </c>
      <c r="AX21" s="81">
        <v>0</v>
      </c>
      <c r="AY21" s="81">
        <v>0</v>
      </c>
      <c r="AZ21" s="81">
        <v>0</v>
      </c>
      <c r="BA21" s="81">
        <v>0</v>
      </c>
      <c r="BB21" s="81">
        <v>0</v>
      </c>
      <c r="BC21" s="81">
        <v>0</v>
      </c>
      <c r="BD21" s="81">
        <v>0</v>
      </c>
      <c r="BE21" s="81">
        <v>0</v>
      </c>
      <c r="BF21" s="81">
        <v>0</v>
      </c>
      <c r="BG21" s="81">
        <v>0</v>
      </c>
      <c r="BH21" s="81">
        <v>0</v>
      </c>
      <c r="BI21" s="81">
        <v>0</v>
      </c>
      <c r="BJ21" s="81">
        <v>0</v>
      </c>
      <c r="BK21" s="81">
        <v>0</v>
      </c>
      <c r="BL21" s="81">
        <v>0</v>
      </c>
      <c r="BM21" s="81">
        <v>0</v>
      </c>
      <c r="BN21" s="81">
        <v>0</v>
      </c>
      <c r="BO21" s="81">
        <v>0</v>
      </c>
      <c r="BP21" s="81">
        <v>0</v>
      </c>
      <c r="BQ21" s="81">
        <v>0</v>
      </c>
      <c r="BR21" s="81">
        <v>0</v>
      </c>
      <c r="BS21" s="81">
        <v>0</v>
      </c>
      <c r="BT21" s="81">
        <v>0</v>
      </c>
      <c r="BU21" s="81">
        <v>0</v>
      </c>
      <c r="BV21" s="81">
        <v>0</v>
      </c>
      <c r="BW21" s="81">
        <v>0</v>
      </c>
      <c r="BX21" s="81">
        <v>0</v>
      </c>
      <c r="BY21" s="81">
        <v>0</v>
      </c>
      <c r="BZ21" s="81">
        <v>0</v>
      </c>
      <c r="CA21" s="81">
        <v>0</v>
      </c>
      <c r="CB21" s="81">
        <v>0</v>
      </c>
      <c r="CC21" s="81">
        <v>0</v>
      </c>
      <c r="CD21" s="81">
        <v>0</v>
      </c>
      <c r="CE21" s="81">
        <v>0</v>
      </c>
      <c r="CF21" s="81">
        <v>0</v>
      </c>
      <c r="CG21" s="81">
        <v>0</v>
      </c>
      <c r="CH21" s="81">
        <v>0</v>
      </c>
      <c r="CI21" s="81">
        <v>0</v>
      </c>
      <c r="CJ21" s="81">
        <v>0</v>
      </c>
      <c r="CK21" s="142">
        <v>0</v>
      </c>
      <c r="CL21" s="134"/>
      <c r="CM21" s="134"/>
      <c r="CN21" s="134"/>
      <c r="CO21" s="134"/>
      <c r="CP21" s="134"/>
      <c r="CQ21" s="134"/>
      <c r="CR21" s="134"/>
      <c r="CS21" s="134"/>
      <c r="CT21" s="134"/>
      <c r="CU21" s="134"/>
      <c r="CV21" s="137"/>
      <c r="CW21" s="137"/>
      <c r="CX21" s="137"/>
    </row>
    <row r="22" spans="1:102" ht="12">
      <c r="A22" s="66" t="s">
        <v>32</v>
      </c>
      <c r="B22" s="22" t="s">
        <v>116</v>
      </c>
      <c r="C22" s="25" t="s">
        <v>105</v>
      </c>
      <c r="D22" s="39" t="s">
        <v>106</v>
      </c>
      <c r="E22" s="71">
        <v>740373</v>
      </c>
      <c r="F22" s="72">
        <v>762262.0660102217</v>
      </c>
      <c r="G22" s="121">
        <v>61059.05145674822</v>
      </c>
      <c r="H22" s="121">
        <v>89392.40348707765</v>
      </c>
      <c r="I22" s="121">
        <v>17759.1823730773</v>
      </c>
      <c r="J22" s="121">
        <v>136705.0343893981</v>
      </c>
      <c r="K22" s="121">
        <v>49807.05041121069</v>
      </c>
      <c r="L22" s="121">
        <v>14559.818220370245</v>
      </c>
      <c r="M22" s="121">
        <v>0</v>
      </c>
      <c r="N22" s="121">
        <v>353231.4930632841</v>
      </c>
      <c r="O22" s="121">
        <v>33186.62477045285</v>
      </c>
      <c r="P22" s="121">
        <v>0</v>
      </c>
      <c r="Q22" s="121">
        <v>0</v>
      </c>
      <c r="R22" s="121">
        <v>6561.407838602606</v>
      </c>
      <c r="S22" s="121">
        <v>0</v>
      </c>
      <c r="T22" s="121">
        <v>0</v>
      </c>
      <c r="U22" s="121">
        <v>0</v>
      </c>
      <c r="V22" s="121">
        <v>0</v>
      </c>
      <c r="W22" s="121">
        <v>0</v>
      </c>
      <c r="X22" s="121">
        <v>0</v>
      </c>
      <c r="Y22" s="121">
        <v>0</v>
      </c>
      <c r="Z22" s="121">
        <v>0</v>
      </c>
      <c r="AA22" s="121">
        <v>0</v>
      </c>
      <c r="AB22" s="121">
        <v>0</v>
      </c>
      <c r="AC22" s="158">
        <v>0</v>
      </c>
      <c r="AD22" s="142">
        <f t="shared" si="0"/>
        <v>762262.0660102217</v>
      </c>
      <c r="AE22" s="81">
        <v>0</v>
      </c>
      <c r="AF22" s="138">
        <v>0</v>
      </c>
      <c r="AG22" s="81">
        <v>0</v>
      </c>
      <c r="AH22" s="81">
        <v>0</v>
      </c>
      <c r="AI22" s="81">
        <v>0</v>
      </c>
      <c r="AJ22" s="81">
        <v>0</v>
      </c>
      <c r="AK22" s="81">
        <v>0</v>
      </c>
      <c r="AL22" s="81">
        <v>0</v>
      </c>
      <c r="AM22" s="81">
        <v>0</v>
      </c>
      <c r="AN22" s="81">
        <v>0</v>
      </c>
      <c r="AO22" s="81">
        <v>0</v>
      </c>
      <c r="AP22" s="81">
        <v>0</v>
      </c>
      <c r="AQ22" s="81">
        <v>0</v>
      </c>
      <c r="AR22" s="81">
        <v>0</v>
      </c>
      <c r="AS22" s="81">
        <v>0</v>
      </c>
      <c r="AT22" s="81">
        <v>0</v>
      </c>
      <c r="AU22" s="81">
        <v>0</v>
      </c>
      <c r="AV22" s="81">
        <v>0</v>
      </c>
      <c r="AW22" s="81">
        <v>0</v>
      </c>
      <c r="AX22" s="81">
        <v>0</v>
      </c>
      <c r="AY22" s="81">
        <v>0</v>
      </c>
      <c r="AZ22" s="81">
        <v>0</v>
      </c>
      <c r="BA22" s="81">
        <v>0</v>
      </c>
      <c r="BB22" s="81">
        <v>0</v>
      </c>
      <c r="BC22" s="81">
        <v>0</v>
      </c>
      <c r="BD22" s="81">
        <v>0</v>
      </c>
      <c r="BE22" s="81">
        <v>0</v>
      </c>
      <c r="BF22" s="81">
        <v>0</v>
      </c>
      <c r="BG22" s="81">
        <v>0</v>
      </c>
      <c r="BH22" s="81">
        <v>0</v>
      </c>
      <c r="BI22" s="81">
        <v>0</v>
      </c>
      <c r="BJ22" s="81">
        <v>0</v>
      </c>
      <c r="BK22" s="81">
        <v>0</v>
      </c>
      <c r="BL22" s="81">
        <v>0</v>
      </c>
      <c r="BM22" s="81">
        <v>0</v>
      </c>
      <c r="BN22" s="81">
        <v>0</v>
      </c>
      <c r="BO22" s="81">
        <v>0</v>
      </c>
      <c r="BP22" s="81">
        <v>0</v>
      </c>
      <c r="BQ22" s="81">
        <v>0</v>
      </c>
      <c r="BR22" s="81">
        <v>0</v>
      </c>
      <c r="BS22" s="81">
        <v>0</v>
      </c>
      <c r="BT22" s="81">
        <v>0</v>
      </c>
      <c r="BU22" s="81">
        <v>0</v>
      </c>
      <c r="BV22" s="81">
        <v>0</v>
      </c>
      <c r="BW22" s="81">
        <v>0</v>
      </c>
      <c r="BX22" s="81">
        <v>0</v>
      </c>
      <c r="BY22" s="81">
        <v>0</v>
      </c>
      <c r="BZ22" s="81">
        <v>0</v>
      </c>
      <c r="CA22" s="81">
        <v>0</v>
      </c>
      <c r="CB22" s="81">
        <v>0</v>
      </c>
      <c r="CC22" s="81">
        <v>0</v>
      </c>
      <c r="CD22" s="81">
        <v>0</v>
      </c>
      <c r="CE22" s="81">
        <v>0</v>
      </c>
      <c r="CF22" s="81">
        <v>0</v>
      </c>
      <c r="CG22" s="81">
        <v>0</v>
      </c>
      <c r="CH22" s="81">
        <v>0</v>
      </c>
      <c r="CI22" s="81">
        <v>0</v>
      </c>
      <c r="CJ22" s="81">
        <v>0</v>
      </c>
      <c r="CK22" s="142">
        <v>0</v>
      </c>
      <c r="CL22" s="134"/>
      <c r="CM22" s="134"/>
      <c r="CN22" s="134"/>
      <c r="CO22" s="134"/>
      <c r="CP22" s="134"/>
      <c r="CQ22" s="134"/>
      <c r="CR22" s="134"/>
      <c r="CS22" s="134"/>
      <c r="CT22" s="134"/>
      <c r="CU22" s="134"/>
      <c r="CV22" s="137"/>
      <c r="CW22" s="137"/>
      <c r="CX22" s="137"/>
    </row>
    <row r="23" spans="1:102" ht="12">
      <c r="A23" s="66" t="s">
        <v>33</v>
      </c>
      <c r="B23" s="22" t="s">
        <v>117</v>
      </c>
      <c r="C23" s="25" t="s">
        <v>118</v>
      </c>
      <c r="D23" s="39" t="s">
        <v>119</v>
      </c>
      <c r="E23" s="71">
        <v>4645050</v>
      </c>
      <c r="F23" s="72">
        <v>5071924.736078896</v>
      </c>
      <c r="G23" s="121">
        <v>373759.02218689874</v>
      </c>
      <c r="H23" s="121">
        <v>589508.2885050834</v>
      </c>
      <c r="I23" s="121">
        <v>190580.7617632872</v>
      </c>
      <c r="J23" s="121">
        <v>964747.8109599174</v>
      </c>
      <c r="K23" s="121">
        <v>344418.1986950933</v>
      </c>
      <c r="L23" s="121">
        <v>83850.15153850843</v>
      </c>
      <c r="M23" s="121">
        <v>92733.15314611928</v>
      </c>
      <c r="N23" s="121">
        <v>2040936.914815316</v>
      </c>
      <c r="O23" s="121">
        <v>194214.71696640077</v>
      </c>
      <c r="P23" s="121">
        <v>67430.05765777324</v>
      </c>
      <c r="Q23" s="121">
        <v>0</v>
      </c>
      <c r="R23" s="121">
        <v>32571.0058945731</v>
      </c>
      <c r="S23" s="121">
        <v>0</v>
      </c>
      <c r="T23" s="121">
        <v>19515.68535005413</v>
      </c>
      <c r="U23" s="121">
        <v>0</v>
      </c>
      <c r="V23" s="121">
        <v>0</v>
      </c>
      <c r="W23" s="121">
        <v>34051.506162508245</v>
      </c>
      <c r="X23" s="121">
        <v>0</v>
      </c>
      <c r="Y23" s="121">
        <v>43607.46243736233</v>
      </c>
      <c r="Z23" s="121">
        <v>0</v>
      </c>
      <c r="AA23" s="121">
        <v>0</v>
      </c>
      <c r="AB23" s="121">
        <v>0</v>
      </c>
      <c r="AC23" s="158">
        <v>0</v>
      </c>
      <c r="AD23" s="142">
        <f t="shared" si="0"/>
        <v>5071924.736078897</v>
      </c>
      <c r="AE23" s="81">
        <v>0</v>
      </c>
      <c r="AF23" s="138">
        <v>0</v>
      </c>
      <c r="AG23" s="81">
        <v>0</v>
      </c>
      <c r="AH23" s="81">
        <v>0</v>
      </c>
      <c r="AI23" s="81">
        <v>0</v>
      </c>
      <c r="AJ23" s="81">
        <v>0</v>
      </c>
      <c r="AK23" s="81">
        <v>0</v>
      </c>
      <c r="AL23" s="81">
        <v>0</v>
      </c>
      <c r="AM23" s="81">
        <v>0</v>
      </c>
      <c r="AN23" s="81">
        <v>0</v>
      </c>
      <c r="AO23" s="81">
        <v>0</v>
      </c>
      <c r="AP23" s="81">
        <v>0</v>
      </c>
      <c r="AQ23" s="81">
        <v>0</v>
      </c>
      <c r="AR23" s="81">
        <v>0</v>
      </c>
      <c r="AS23" s="81">
        <v>0</v>
      </c>
      <c r="AT23" s="81">
        <v>0</v>
      </c>
      <c r="AU23" s="81">
        <v>0</v>
      </c>
      <c r="AV23" s="81">
        <v>0</v>
      </c>
      <c r="AW23" s="81">
        <v>0</v>
      </c>
      <c r="AX23" s="81">
        <v>0</v>
      </c>
      <c r="AY23" s="81">
        <v>0</v>
      </c>
      <c r="AZ23" s="81">
        <v>0</v>
      </c>
      <c r="BA23" s="81">
        <v>0</v>
      </c>
      <c r="BB23" s="81">
        <v>0</v>
      </c>
      <c r="BC23" s="81">
        <v>0</v>
      </c>
      <c r="BD23" s="81">
        <v>0</v>
      </c>
      <c r="BE23" s="81">
        <v>0</v>
      </c>
      <c r="BF23" s="81">
        <v>0</v>
      </c>
      <c r="BG23" s="81">
        <v>0</v>
      </c>
      <c r="BH23" s="81">
        <v>0</v>
      </c>
      <c r="BI23" s="81">
        <v>0</v>
      </c>
      <c r="BJ23" s="81">
        <v>0</v>
      </c>
      <c r="BK23" s="81">
        <v>0</v>
      </c>
      <c r="BL23" s="81">
        <v>0</v>
      </c>
      <c r="BM23" s="81">
        <v>0</v>
      </c>
      <c r="BN23" s="81">
        <v>0</v>
      </c>
      <c r="BO23" s="81">
        <v>0</v>
      </c>
      <c r="BP23" s="81">
        <v>0</v>
      </c>
      <c r="BQ23" s="81">
        <v>0</v>
      </c>
      <c r="BR23" s="81">
        <v>0</v>
      </c>
      <c r="BS23" s="81">
        <v>0</v>
      </c>
      <c r="BT23" s="81">
        <v>0</v>
      </c>
      <c r="BU23" s="81">
        <v>0</v>
      </c>
      <c r="BV23" s="81">
        <v>0</v>
      </c>
      <c r="BW23" s="81">
        <v>0</v>
      </c>
      <c r="BX23" s="81">
        <v>0</v>
      </c>
      <c r="BY23" s="81">
        <v>0</v>
      </c>
      <c r="BZ23" s="81">
        <v>0</v>
      </c>
      <c r="CA23" s="81">
        <v>0</v>
      </c>
      <c r="CB23" s="81">
        <v>0</v>
      </c>
      <c r="CC23" s="81">
        <v>0</v>
      </c>
      <c r="CD23" s="81">
        <v>0</v>
      </c>
      <c r="CE23" s="81">
        <v>0</v>
      </c>
      <c r="CF23" s="81">
        <v>0</v>
      </c>
      <c r="CG23" s="81">
        <v>0</v>
      </c>
      <c r="CH23" s="81">
        <v>0</v>
      </c>
      <c r="CI23" s="81">
        <v>0</v>
      </c>
      <c r="CJ23" s="81">
        <v>0</v>
      </c>
      <c r="CK23" s="142">
        <v>0</v>
      </c>
      <c r="CL23" s="134"/>
      <c r="CM23" s="134"/>
      <c r="CN23" s="134"/>
      <c r="CO23" s="134"/>
      <c r="CP23" s="134"/>
      <c r="CQ23" s="134"/>
      <c r="CR23" s="134"/>
      <c r="CS23" s="134"/>
      <c r="CT23" s="134"/>
      <c r="CU23" s="134"/>
      <c r="CV23" s="137"/>
      <c r="CW23" s="137"/>
      <c r="CX23" s="137"/>
    </row>
    <row r="24" spans="1:102" ht="12">
      <c r="A24" s="66" t="s">
        <v>34</v>
      </c>
      <c r="B24" s="22" t="s">
        <v>120</v>
      </c>
      <c r="C24" s="25" t="s">
        <v>107</v>
      </c>
      <c r="D24" s="39" t="s">
        <v>108</v>
      </c>
      <c r="E24" s="71">
        <v>1771810</v>
      </c>
      <c r="F24" s="72">
        <v>2069875.4631341523</v>
      </c>
      <c r="G24" s="121">
        <v>113119.22380797511</v>
      </c>
      <c r="H24" s="121">
        <v>242878.64837557753</v>
      </c>
      <c r="I24" s="121">
        <v>75281.69326712757</v>
      </c>
      <c r="J24" s="121">
        <v>332744.6389186497</v>
      </c>
      <c r="K24" s="121">
        <v>144636.8921959133</v>
      </c>
      <c r="L24" s="121">
        <v>30029.550523395268</v>
      </c>
      <c r="M24" s="121">
        <v>36839.26693595462</v>
      </c>
      <c r="N24" s="121">
        <v>935098.3825178714</v>
      </c>
      <c r="O24" s="121">
        <v>77831.16202757896</v>
      </c>
      <c r="P24" s="121">
        <v>33282.25702781395</v>
      </c>
      <c r="Q24" s="121">
        <v>4486.619696340197</v>
      </c>
      <c r="R24" s="121">
        <v>5926.4943383418495</v>
      </c>
      <c r="S24" s="121">
        <v>0</v>
      </c>
      <c r="T24" s="121">
        <v>7627.9956872020475</v>
      </c>
      <c r="U24" s="121">
        <v>0</v>
      </c>
      <c r="V24" s="121">
        <v>0</v>
      </c>
      <c r="W24" s="121">
        <v>16454.649903699286</v>
      </c>
      <c r="X24" s="121">
        <v>0</v>
      </c>
      <c r="Y24" s="121">
        <v>13637.98791071152</v>
      </c>
      <c r="Z24" s="121">
        <v>0</v>
      </c>
      <c r="AA24" s="121">
        <v>0</v>
      </c>
      <c r="AB24" s="121">
        <v>0</v>
      </c>
      <c r="AC24" s="158">
        <v>0</v>
      </c>
      <c r="AD24" s="142">
        <f t="shared" si="0"/>
        <v>2069875.463134152</v>
      </c>
      <c r="AE24" s="81">
        <v>0</v>
      </c>
      <c r="AF24" s="138">
        <v>0</v>
      </c>
      <c r="AG24" s="81">
        <v>0</v>
      </c>
      <c r="AH24" s="81">
        <v>0</v>
      </c>
      <c r="AI24" s="81">
        <v>0</v>
      </c>
      <c r="AJ24" s="81">
        <v>0</v>
      </c>
      <c r="AK24" s="81">
        <v>0</v>
      </c>
      <c r="AL24" s="81">
        <v>0</v>
      </c>
      <c r="AM24" s="81">
        <v>0</v>
      </c>
      <c r="AN24" s="81">
        <v>0</v>
      </c>
      <c r="AO24" s="81">
        <v>0</v>
      </c>
      <c r="AP24" s="81">
        <v>0</v>
      </c>
      <c r="AQ24" s="81">
        <v>0</v>
      </c>
      <c r="AR24" s="81">
        <v>0</v>
      </c>
      <c r="AS24" s="81">
        <v>0</v>
      </c>
      <c r="AT24" s="81">
        <v>0</v>
      </c>
      <c r="AU24" s="81">
        <v>0</v>
      </c>
      <c r="AV24" s="81">
        <v>0</v>
      </c>
      <c r="AW24" s="81">
        <v>0</v>
      </c>
      <c r="AX24" s="81">
        <v>0</v>
      </c>
      <c r="AY24" s="81">
        <v>0</v>
      </c>
      <c r="AZ24" s="81">
        <v>0</v>
      </c>
      <c r="BA24" s="81">
        <v>0</v>
      </c>
      <c r="BB24" s="81">
        <v>0</v>
      </c>
      <c r="BC24" s="81">
        <v>0</v>
      </c>
      <c r="BD24" s="81">
        <v>0</v>
      </c>
      <c r="BE24" s="81">
        <v>0</v>
      </c>
      <c r="BF24" s="81">
        <v>0</v>
      </c>
      <c r="BG24" s="81">
        <v>0</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0</v>
      </c>
      <c r="CA24" s="81">
        <v>0</v>
      </c>
      <c r="CB24" s="81">
        <v>0</v>
      </c>
      <c r="CC24" s="81">
        <v>0</v>
      </c>
      <c r="CD24" s="81">
        <v>0</v>
      </c>
      <c r="CE24" s="81">
        <v>0</v>
      </c>
      <c r="CF24" s="81">
        <v>0</v>
      </c>
      <c r="CG24" s="81">
        <v>0</v>
      </c>
      <c r="CH24" s="81">
        <v>0</v>
      </c>
      <c r="CI24" s="81">
        <v>0</v>
      </c>
      <c r="CJ24" s="81">
        <v>0</v>
      </c>
      <c r="CK24" s="142">
        <v>0</v>
      </c>
      <c r="CL24" s="134"/>
      <c r="CM24" s="134"/>
      <c r="CN24" s="134"/>
      <c r="CO24" s="134"/>
      <c r="CP24" s="134"/>
      <c r="CQ24" s="134"/>
      <c r="CR24" s="134"/>
      <c r="CS24" s="134"/>
      <c r="CT24" s="134"/>
      <c r="CU24" s="134"/>
      <c r="CV24" s="137"/>
      <c r="CW24" s="137"/>
      <c r="CX24" s="137"/>
    </row>
    <row r="25" spans="1:102" ht="12">
      <c r="A25" s="67" t="s">
        <v>35</v>
      </c>
      <c r="B25" s="22" t="s">
        <v>121</v>
      </c>
      <c r="C25" s="25" t="s">
        <v>90</v>
      </c>
      <c r="D25" s="39" t="s">
        <v>91</v>
      </c>
      <c r="E25" s="73">
        <v>337378</v>
      </c>
      <c r="F25" s="120">
        <v>380654.9446523627</v>
      </c>
      <c r="G25" s="159">
        <v>62350.6995513733</v>
      </c>
      <c r="H25" s="159">
        <v>16339.961593412618</v>
      </c>
      <c r="I25" s="159">
        <v>10187.173350481118</v>
      </c>
      <c r="J25" s="159">
        <v>67882.18614792943</v>
      </c>
      <c r="K25" s="159">
        <v>15392.159592054288</v>
      </c>
      <c r="L25" s="159">
        <v>4875.31598023114</v>
      </c>
      <c r="M25" s="159">
        <v>4797.426852551431</v>
      </c>
      <c r="N25" s="159">
        <v>66116.54830593416</v>
      </c>
      <c r="O25" s="159">
        <v>5197.287897558313</v>
      </c>
      <c r="P25" s="159">
        <v>15480.46412634233</v>
      </c>
      <c r="Q25" s="159">
        <v>80.60619027318809</v>
      </c>
      <c r="R25" s="159">
        <v>2857.897004573539</v>
      </c>
      <c r="S25" s="159">
        <v>2850.651504324264</v>
      </c>
      <c r="T25" s="159">
        <v>1673.2577138170222</v>
      </c>
      <c r="U25" s="159">
        <v>8530.218012224967</v>
      </c>
      <c r="V25" s="159">
        <v>506.73217368369365</v>
      </c>
      <c r="W25" s="159">
        <v>2661.362810311946</v>
      </c>
      <c r="X25" s="159">
        <v>3122.9011761907846</v>
      </c>
      <c r="Y25" s="159">
        <v>2579.398088742019</v>
      </c>
      <c r="Z25" s="159">
        <v>2456.6774282699175</v>
      </c>
      <c r="AA25" s="159">
        <v>13735.657097563713</v>
      </c>
      <c r="AB25" s="159">
        <v>20214.04000794702</v>
      </c>
      <c r="AC25" s="160">
        <v>935.1223759220977</v>
      </c>
      <c r="AD25" s="143">
        <f t="shared" si="0"/>
        <v>330823.7449817123</v>
      </c>
      <c r="AE25" s="139">
        <v>1074.598255720648</v>
      </c>
      <c r="AF25" s="140">
        <v>216.00647618152087</v>
      </c>
      <c r="AG25" s="139">
        <v>666.5860229333307</v>
      </c>
      <c r="AH25" s="139">
        <v>756.2490885181129</v>
      </c>
      <c r="AI25" s="139">
        <v>148.07991134456464</v>
      </c>
      <c r="AJ25" s="139">
        <v>560.6205817876789</v>
      </c>
      <c r="AK25" s="139">
        <v>1694.9942145648486</v>
      </c>
      <c r="AL25" s="139">
        <v>99.62562842753584</v>
      </c>
      <c r="AM25" s="139">
        <v>243.62994588188306</v>
      </c>
      <c r="AN25" s="139">
        <v>1815.4099002701485</v>
      </c>
      <c r="AO25" s="139">
        <v>711.0281100873233</v>
      </c>
      <c r="AP25" s="139">
        <v>1131.1810842298323</v>
      </c>
      <c r="AQ25" s="139">
        <v>969.5385021061555</v>
      </c>
      <c r="AR25" s="139">
        <v>546.3107187953602</v>
      </c>
      <c r="AS25" s="139">
        <v>346.8783244340566</v>
      </c>
      <c r="AT25" s="139">
        <v>204.68538204202818</v>
      </c>
      <c r="AU25" s="139">
        <v>2270.105796851078</v>
      </c>
      <c r="AV25" s="139">
        <v>1609.4067428702836</v>
      </c>
      <c r="AW25" s="139">
        <v>176.15622481050653</v>
      </c>
      <c r="AX25" s="139">
        <v>949.6133764206484</v>
      </c>
      <c r="AY25" s="139">
        <v>0</v>
      </c>
      <c r="AZ25" s="139">
        <v>1.358531296739125</v>
      </c>
      <c r="BA25" s="139">
        <v>359.10510610470874</v>
      </c>
      <c r="BB25" s="139">
        <v>292.08422879891185</v>
      </c>
      <c r="BC25" s="139">
        <v>22.642188278985415</v>
      </c>
      <c r="BD25" s="139">
        <v>46.19006408913025</v>
      </c>
      <c r="BE25" s="139">
        <v>889.837999364127</v>
      </c>
      <c r="BF25" s="139">
        <v>1073.2397244239087</v>
      </c>
      <c r="BG25" s="139">
        <v>19.92512568550717</v>
      </c>
      <c r="BH25" s="139">
        <v>116.83369151956475</v>
      </c>
      <c r="BI25" s="139">
        <v>503.5622673246357</v>
      </c>
      <c r="BJ25" s="139">
        <v>0</v>
      </c>
      <c r="BK25" s="139">
        <v>284.3858847840568</v>
      </c>
      <c r="BL25" s="139">
        <v>0</v>
      </c>
      <c r="BM25" s="139">
        <v>984.0295026047063</v>
      </c>
      <c r="BN25" s="139">
        <v>2185.242875181441</v>
      </c>
      <c r="BO25" s="139">
        <v>1065.5413804090538</v>
      </c>
      <c r="BP25" s="139">
        <v>28.076313465941915</v>
      </c>
      <c r="BQ25" s="139">
        <v>349.14254326195515</v>
      </c>
      <c r="BR25" s="139">
        <v>30.79337605942017</v>
      </c>
      <c r="BS25" s="139">
        <v>1674.6162451137616</v>
      </c>
      <c r="BT25" s="139">
        <v>60.681064587680915</v>
      </c>
      <c r="BU25" s="139">
        <v>15440.795012477547</v>
      </c>
      <c r="BV25" s="139">
        <v>106.87112867681117</v>
      </c>
      <c r="BW25" s="139">
        <v>892.5550619576051</v>
      </c>
      <c r="BX25" s="139">
        <v>610.4333960014468</v>
      </c>
      <c r="BY25" s="139">
        <v>798.3635587170259</v>
      </c>
      <c r="BZ25" s="139">
        <v>0</v>
      </c>
      <c r="CA25" s="139">
        <v>60.681064587680915</v>
      </c>
      <c r="CB25" s="139">
        <v>1347.7536151183283</v>
      </c>
      <c r="CC25" s="139">
        <v>176.15622481050653</v>
      </c>
      <c r="CD25" s="139">
        <v>87.39884675688371</v>
      </c>
      <c r="CE25" s="139">
        <v>141.7400986264487</v>
      </c>
      <c r="CF25" s="139">
        <v>0</v>
      </c>
      <c r="CG25" s="139">
        <v>0</v>
      </c>
      <c r="CH25" s="139">
        <v>0</v>
      </c>
      <c r="CI25" s="139">
        <v>849.5349042275329</v>
      </c>
      <c r="CJ25" s="139">
        <v>407.55938902173756</v>
      </c>
      <c r="CK25" s="143">
        <v>2733.3649690391194</v>
      </c>
      <c r="CL25" s="134"/>
      <c r="CM25" s="134"/>
      <c r="CN25" s="134"/>
      <c r="CO25" s="134"/>
      <c r="CP25" s="134"/>
      <c r="CQ25" s="134"/>
      <c r="CR25" s="134"/>
      <c r="CS25" s="134"/>
      <c r="CT25" s="134"/>
      <c r="CU25" s="134"/>
      <c r="CV25" s="137"/>
      <c r="CW25" s="137"/>
      <c r="CX25" s="137"/>
    </row>
    <row r="26" spans="1:102" ht="12">
      <c r="A26" s="66" t="s">
        <v>36</v>
      </c>
      <c r="B26" s="60" t="s">
        <v>122</v>
      </c>
      <c r="C26" s="43" t="s">
        <v>90</v>
      </c>
      <c r="D26" s="126" t="s">
        <v>91</v>
      </c>
      <c r="E26" s="70">
        <v>7527591</v>
      </c>
      <c r="F26" s="119">
        <v>7868354.612454919</v>
      </c>
      <c r="G26" s="156">
        <v>1288824.488679327</v>
      </c>
      <c r="H26" s="156">
        <v>337756.31704529957</v>
      </c>
      <c r="I26" s="156">
        <v>210574.678054792</v>
      </c>
      <c r="J26" s="156">
        <v>1403163.4686063936</v>
      </c>
      <c r="K26" s="156">
        <v>318164.7095964785</v>
      </c>
      <c r="L26" s="156">
        <v>100775.55938557479</v>
      </c>
      <c r="M26" s="156">
        <v>99165.54673330665</v>
      </c>
      <c r="N26" s="156">
        <v>1366666.7283087568</v>
      </c>
      <c r="O26" s="156">
        <v>107430.90238419487</v>
      </c>
      <c r="P26" s="156">
        <v>319990.01463829406</v>
      </c>
      <c r="Q26" s="156">
        <v>1666.175884324012</v>
      </c>
      <c r="R26" s="156">
        <v>59074.3595840946</v>
      </c>
      <c r="S26" s="156">
        <v>58924.59096527896</v>
      </c>
      <c r="T26" s="156">
        <v>34587.19040773722</v>
      </c>
      <c r="U26" s="156">
        <v>176324.46703938997</v>
      </c>
      <c r="V26" s="156">
        <v>10474.442778418928</v>
      </c>
      <c r="W26" s="156">
        <v>55011.88579872032</v>
      </c>
      <c r="X26" s="156">
        <v>64552.14681727669</v>
      </c>
      <c r="Y26" s="156">
        <v>53317.628298368385</v>
      </c>
      <c r="Z26" s="156">
        <v>50780.922317178454</v>
      </c>
      <c r="AA26" s="156">
        <v>283923.8591197524</v>
      </c>
      <c r="AB26" s="156">
        <v>417835.7254182879</v>
      </c>
      <c r="AC26" s="157">
        <v>19329.512365893734</v>
      </c>
      <c r="AD26" s="142">
        <f t="shared" si="0"/>
        <v>6838315.32022714</v>
      </c>
      <c r="AE26" s="135">
        <v>22212.558278094835</v>
      </c>
      <c r="AF26" s="136">
        <v>4464.976948441313</v>
      </c>
      <c r="AG26" s="135">
        <v>13778.712931039021</v>
      </c>
      <c r="AH26" s="135">
        <v>15632.099588882584</v>
      </c>
      <c r="AI26" s="135">
        <v>3060.896147044674</v>
      </c>
      <c r="AJ26" s="135">
        <v>11588.346880860263</v>
      </c>
      <c r="AK26" s="135">
        <v>35036.49626418414</v>
      </c>
      <c r="AL26" s="135">
        <v>2059.318508715071</v>
      </c>
      <c r="AM26" s="135">
        <v>5035.969807675946</v>
      </c>
      <c r="AN26" s="135">
        <v>37525.55710351334</v>
      </c>
      <c r="AO26" s="135">
        <v>14697.356196699464</v>
      </c>
      <c r="AP26" s="135">
        <v>23382.157585658235</v>
      </c>
      <c r="AQ26" s="135">
        <v>20040.913305268034</v>
      </c>
      <c r="AR26" s="135">
        <v>11292.553858699373</v>
      </c>
      <c r="AS26" s="135">
        <v>7170.172625798838</v>
      </c>
      <c r="AT26" s="135">
        <v>4230.963481541873</v>
      </c>
      <c r="AU26" s="135">
        <v>46924.38038267569</v>
      </c>
      <c r="AV26" s="135">
        <v>33267.35445442438</v>
      </c>
      <c r="AW26" s="135">
        <v>3641.2495449552844</v>
      </c>
      <c r="AX26" s="135">
        <v>19629.049603525018</v>
      </c>
      <c r="AY26" s="135">
        <v>0</v>
      </c>
      <c r="AZ26" s="135">
        <v>28.081616027932785</v>
      </c>
      <c r="BA26" s="135">
        <v>7422.907170050234</v>
      </c>
      <c r="BB26" s="135">
        <v>6037.547446005549</v>
      </c>
      <c r="BC26" s="135">
        <v>468.0269337988797</v>
      </c>
      <c r="BD26" s="135">
        <v>954.7749449497147</v>
      </c>
      <c r="BE26" s="135">
        <v>18393.458498295975</v>
      </c>
      <c r="BF26" s="135">
        <v>22184.4766620669</v>
      </c>
      <c r="BG26" s="135">
        <v>411.8637017430142</v>
      </c>
      <c r="BH26" s="135">
        <v>2415.0189784022195</v>
      </c>
      <c r="BI26" s="135">
        <v>10408.919007687085</v>
      </c>
      <c r="BJ26" s="135">
        <v>0</v>
      </c>
      <c r="BK26" s="135">
        <v>5878.41828851393</v>
      </c>
      <c r="BL26" s="135">
        <v>0</v>
      </c>
      <c r="BM26" s="135">
        <v>20340.450542899314</v>
      </c>
      <c r="BN26" s="135">
        <v>45170.215434797494</v>
      </c>
      <c r="BO26" s="135">
        <v>22025.347504575282</v>
      </c>
      <c r="BP26" s="135">
        <v>580.3533979106109</v>
      </c>
      <c r="BQ26" s="135">
        <v>7216.975319178727</v>
      </c>
      <c r="BR26" s="135">
        <v>636.5166299664764</v>
      </c>
      <c r="BS26" s="135">
        <v>34615.27202376515</v>
      </c>
      <c r="BT26" s="135">
        <v>1254.3121825809978</v>
      </c>
      <c r="BU26" s="135">
        <v>319170.0314502785</v>
      </c>
      <c r="BV26" s="135">
        <v>2209.0871275307127</v>
      </c>
      <c r="BW26" s="135">
        <v>18449.62173035184</v>
      </c>
      <c r="BX26" s="135">
        <v>12618.006135217798</v>
      </c>
      <c r="BY26" s="135">
        <v>16502.6296857485</v>
      </c>
      <c r="BZ26" s="135">
        <v>0</v>
      </c>
      <c r="CA26" s="135">
        <v>1254.3121825809978</v>
      </c>
      <c r="CB26" s="135">
        <v>27858.835207444525</v>
      </c>
      <c r="CC26" s="135">
        <v>3641.2495449552844</v>
      </c>
      <c r="CD26" s="135">
        <v>1806.583964463676</v>
      </c>
      <c r="CE26" s="135">
        <v>2929.848605580987</v>
      </c>
      <c r="CF26" s="135">
        <v>0</v>
      </c>
      <c r="CG26" s="135">
        <v>0</v>
      </c>
      <c r="CH26" s="135">
        <v>0</v>
      </c>
      <c r="CI26" s="135">
        <v>17560.37055613397</v>
      </c>
      <c r="CJ26" s="135">
        <v>8424.484808379837</v>
      </c>
      <c r="CK26" s="141">
        <v>56500.21144820076</v>
      </c>
      <c r="CL26" s="134"/>
      <c r="CM26" s="134"/>
      <c r="CN26" s="134"/>
      <c r="CO26" s="134"/>
      <c r="CP26" s="134"/>
      <c r="CQ26" s="134"/>
      <c r="CR26" s="134"/>
      <c r="CS26" s="134"/>
      <c r="CT26" s="134"/>
      <c r="CU26" s="134"/>
      <c r="CV26" s="137"/>
      <c r="CW26" s="137"/>
      <c r="CX26" s="137"/>
    </row>
    <row r="27" spans="1:102" ht="12">
      <c r="A27" s="68" t="s">
        <v>240</v>
      </c>
      <c r="B27" s="22" t="s">
        <v>137</v>
      </c>
      <c r="C27" s="25" t="s">
        <v>133</v>
      </c>
      <c r="D27" s="39" t="s">
        <v>134</v>
      </c>
      <c r="E27" s="71">
        <v>918190</v>
      </c>
      <c r="F27" s="72">
        <v>918190</v>
      </c>
      <c r="G27" s="121">
        <v>134307.9921496826</v>
      </c>
      <c r="H27" s="121">
        <v>4595.814900717395</v>
      </c>
      <c r="I27" s="121">
        <v>32234.772356611687</v>
      </c>
      <c r="J27" s="121">
        <v>276603.13473090937</v>
      </c>
      <c r="K27" s="121">
        <v>6782.671061653553</v>
      </c>
      <c r="L27" s="121">
        <v>8371.55874108373</v>
      </c>
      <c r="M27" s="121">
        <v>29.89842407529904</v>
      </c>
      <c r="N27" s="121">
        <v>168315.3139336156</v>
      </c>
      <c r="O27" s="121">
        <v>10840.314329015566</v>
      </c>
      <c r="P27" s="121">
        <v>23265.245134021978</v>
      </c>
      <c r="Q27" s="121">
        <v>0</v>
      </c>
      <c r="R27" s="121">
        <v>4629.984528232023</v>
      </c>
      <c r="S27" s="121">
        <v>5219.410602859347</v>
      </c>
      <c r="T27" s="121">
        <v>572.3412608700102</v>
      </c>
      <c r="U27" s="121">
        <v>48918.09299062855</v>
      </c>
      <c r="V27" s="121">
        <v>1563.260458794207</v>
      </c>
      <c r="W27" s="121">
        <v>15235.382668084523</v>
      </c>
      <c r="X27" s="121">
        <v>500.15792274535954</v>
      </c>
      <c r="Y27" s="121">
        <v>6748.501434138926</v>
      </c>
      <c r="Z27" s="121">
        <v>1657.2269344594322</v>
      </c>
      <c r="AA27" s="121">
        <v>3258.928224207595</v>
      </c>
      <c r="AB27" s="121">
        <v>141996.1583404738</v>
      </c>
      <c r="AC27" s="158">
        <v>5321.9194854032285</v>
      </c>
      <c r="AD27" s="142">
        <f t="shared" si="0"/>
        <v>900968.0806122835</v>
      </c>
      <c r="AE27" s="81">
        <v>93.96647566522554</v>
      </c>
      <c r="AF27" s="138">
        <v>0</v>
      </c>
      <c r="AG27" s="81">
        <v>0</v>
      </c>
      <c r="AH27" s="81">
        <v>0</v>
      </c>
      <c r="AI27" s="81">
        <v>0</v>
      </c>
      <c r="AJ27" s="81">
        <v>0</v>
      </c>
      <c r="AK27" s="81">
        <v>0</v>
      </c>
      <c r="AL27" s="81">
        <v>0</v>
      </c>
      <c r="AM27" s="81">
        <v>-298.9842407529904</v>
      </c>
      <c r="AN27" s="81">
        <v>130.3998410026971</v>
      </c>
      <c r="AO27" s="81">
        <v>66.71619772231014</v>
      </c>
      <c r="AP27" s="81">
        <v>106.13940546731158</v>
      </c>
      <c r="AQ27" s="81">
        <v>8140.913755359995</v>
      </c>
      <c r="AR27" s="81">
        <v>0</v>
      </c>
      <c r="AS27" s="81">
        <v>1242.9202008445743</v>
      </c>
      <c r="AT27" s="81">
        <v>0</v>
      </c>
      <c r="AU27" s="81">
        <v>0</v>
      </c>
      <c r="AV27" s="81">
        <v>0</v>
      </c>
      <c r="AW27" s="81">
        <v>0</v>
      </c>
      <c r="AX27" s="81">
        <v>367.3234957822453</v>
      </c>
      <c r="AY27" s="81">
        <v>0</v>
      </c>
      <c r="AZ27" s="81">
        <v>0</v>
      </c>
      <c r="BA27" s="81">
        <v>0</v>
      </c>
      <c r="BB27" s="81">
        <v>106.78008598321084</v>
      </c>
      <c r="BC27" s="81">
        <v>0</v>
      </c>
      <c r="BD27" s="81">
        <v>0</v>
      </c>
      <c r="BE27" s="81">
        <v>380.13710610023065</v>
      </c>
      <c r="BF27" s="81">
        <v>0</v>
      </c>
      <c r="BG27" s="81">
        <v>25.627220635970605</v>
      </c>
      <c r="BH27" s="81">
        <v>0</v>
      </c>
      <c r="BI27" s="81">
        <v>0</v>
      </c>
      <c r="BJ27" s="81">
        <v>0</v>
      </c>
      <c r="BK27" s="81">
        <v>34.16962751462747</v>
      </c>
      <c r="BL27" s="81">
        <v>0</v>
      </c>
      <c r="BM27" s="81">
        <v>0</v>
      </c>
      <c r="BN27" s="81">
        <v>0</v>
      </c>
      <c r="BO27" s="81">
        <v>0</v>
      </c>
      <c r="BP27" s="81">
        <v>0</v>
      </c>
      <c r="BQ27" s="81">
        <v>0</v>
      </c>
      <c r="BR27" s="81">
        <v>0</v>
      </c>
      <c r="BS27" s="81">
        <v>311.79785107097564</v>
      </c>
      <c r="BT27" s="81">
        <v>0</v>
      </c>
      <c r="BU27" s="81">
        <v>632.1381090206082</v>
      </c>
      <c r="BV27" s="81">
        <v>0</v>
      </c>
      <c r="BW27" s="81">
        <v>21.356017196642167</v>
      </c>
      <c r="BX27" s="81">
        <v>0</v>
      </c>
      <c r="BY27" s="81">
        <v>2831.807880274752</v>
      </c>
      <c r="BZ27" s="81">
        <v>0</v>
      </c>
      <c r="CA27" s="81">
        <v>119.59369630119616</v>
      </c>
      <c r="CB27" s="81">
        <v>2840.777407497343</v>
      </c>
      <c r="CC27" s="81">
        <v>55.525644711269635</v>
      </c>
      <c r="CD27" s="81">
        <v>12.813610317985303</v>
      </c>
      <c r="CE27" s="81">
        <v>0</v>
      </c>
      <c r="CF27" s="81">
        <v>0</v>
      </c>
      <c r="CG27" s="81">
        <v>0</v>
      </c>
      <c r="CH27" s="81">
        <v>0</v>
      </c>
      <c r="CI27" s="81">
        <v>0</v>
      </c>
      <c r="CJ27" s="81">
        <v>0</v>
      </c>
      <c r="CK27" s="142">
        <v>0</v>
      </c>
      <c r="CL27" s="134"/>
      <c r="CM27" s="134"/>
      <c r="CN27" s="134"/>
      <c r="CO27" s="134"/>
      <c r="CP27" s="134"/>
      <c r="CQ27" s="134"/>
      <c r="CR27" s="134"/>
      <c r="CS27" s="134"/>
      <c r="CT27" s="134"/>
      <c r="CU27" s="134"/>
      <c r="CV27" s="137"/>
      <c r="CW27" s="137"/>
      <c r="CX27" s="137"/>
    </row>
    <row r="28" spans="1:102" ht="12">
      <c r="A28" s="66" t="s">
        <v>42</v>
      </c>
      <c r="B28" s="22" t="s">
        <v>257</v>
      </c>
      <c r="C28" s="25" t="s">
        <v>138</v>
      </c>
      <c r="D28" s="39" t="s">
        <v>139</v>
      </c>
      <c r="E28" s="71">
        <v>2794849</v>
      </c>
      <c r="F28" s="72">
        <v>2804715.9100374877</v>
      </c>
      <c r="G28" s="121">
        <v>347915.27450026426</v>
      </c>
      <c r="H28" s="121">
        <v>172055.97378032113</v>
      </c>
      <c r="I28" s="121">
        <v>132581.60003588515</v>
      </c>
      <c r="J28" s="121">
        <v>526285.3652701923</v>
      </c>
      <c r="K28" s="121">
        <v>258685.65887772662</v>
      </c>
      <c r="L28" s="121">
        <v>48462.70498846452</v>
      </c>
      <c r="M28" s="121">
        <v>51998.61050264433</v>
      </c>
      <c r="N28" s="121">
        <v>886264.31740707</v>
      </c>
      <c r="O28" s="121">
        <v>64017.717901684126</v>
      </c>
      <c r="P28" s="121">
        <v>114218.66215552275</v>
      </c>
      <c r="Q28" s="121">
        <v>0</v>
      </c>
      <c r="R28" s="121">
        <v>5437.568983990807</v>
      </c>
      <c r="S28" s="121">
        <v>2971.3491715796763</v>
      </c>
      <c r="T28" s="121">
        <v>18452.078355509788</v>
      </c>
      <c r="U28" s="121">
        <v>0</v>
      </c>
      <c r="V28" s="121">
        <v>0</v>
      </c>
      <c r="W28" s="121">
        <v>20799.444201057733</v>
      </c>
      <c r="X28" s="121">
        <v>0</v>
      </c>
      <c r="Y28" s="121">
        <v>24142.21201908487</v>
      </c>
      <c r="Z28" s="121">
        <v>0</v>
      </c>
      <c r="AA28" s="121">
        <v>129996.52625661084</v>
      </c>
      <c r="AB28" s="121">
        <v>0</v>
      </c>
      <c r="AC28" s="158">
        <v>0</v>
      </c>
      <c r="AD28" s="142">
        <f>SUM(G28:AC28)</f>
        <v>2804285.0644076094</v>
      </c>
      <c r="AE28" s="81">
        <v>0</v>
      </c>
      <c r="AF28" s="138">
        <v>0</v>
      </c>
      <c r="AG28" s="81">
        <v>0</v>
      </c>
      <c r="AH28" s="81">
        <v>0</v>
      </c>
      <c r="AI28" s="81">
        <v>0</v>
      </c>
      <c r="AJ28" s="81">
        <v>0</v>
      </c>
      <c r="AK28" s="81">
        <v>0</v>
      </c>
      <c r="AL28" s="81">
        <v>0</v>
      </c>
      <c r="AM28" s="81">
        <v>0</v>
      </c>
      <c r="AN28" s="81">
        <v>0</v>
      </c>
      <c r="AO28" s="81">
        <v>0</v>
      </c>
      <c r="AP28" s="81">
        <v>0</v>
      </c>
      <c r="AQ28" s="81">
        <v>0</v>
      </c>
      <c r="AR28" s="81">
        <v>0</v>
      </c>
      <c r="AS28" s="81">
        <v>0</v>
      </c>
      <c r="AT28" s="81">
        <v>0</v>
      </c>
      <c r="AU28" s="81">
        <v>0</v>
      </c>
      <c r="AV28" s="81">
        <v>0</v>
      </c>
      <c r="AW28" s="81">
        <v>0</v>
      </c>
      <c r="AX28" s="81">
        <v>0</v>
      </c>
      <c r="AY28" s="81">
        <v>0</v>
      </c>
      <c r="AZ28" s="81">
        <v>0</v>
      </c>
      <c r="BA28" s="81">
        <v>430.845629879053</v>
      </c>
      <c r="BB28" s="81">
        <v>0</v>
      </c>
      <c r="BC28" s="81">
        <v>0</v>
      </c>
      <c r="BD28" s="81">
        <v>0</v>
      </c>
      <c r="BE28" s="81">
        <v>0</v>
      </c>
      <c r="BF28" s="81">
        <v>0</v>
      </c>
      <c r="BG28" s="81">
        <v>0</v>
      </c>
      <c r="BH28" s="81">
        <v>0</v>
      </c>
      <c r="BI28" s="81">
        <v>0</v>
      </c>
      <c r="BJ28" s="81">
        <v>0</v>
      </c>
      <c r="BK28" s="81">
        <v>0</v>
      </c>
      <c r="BL28" s="81">
        <v>0</v>
      </c>
      <c r="BM28" s="81">
        <v>0</v>
      </c>
      <c r="BN28" s="81">
        <v>0</v>
      </c>
      <c r="BO28" s="81">
        <v>0</v>
      </c>
      <c r="BP28" s="81">
        <v>0</v>
      </c>
      <c r="BQ28" s="81">
        <v>0</v>
      </c>
      <c r="BR28" s="81">
        <v>0</v>
      </c>
      <c r="BS28" s="81">
        <v>0</v>
      </c>
      <c r="BT28" s="81">
        <v>0</v>
      </c>
      <c r="BU28" s="81">
        <v>0</v>
      </c>
      <c r="BV28" s="81">
        <v>0</v>
      </c>
      <c r="BW28" s="81">
        <v>0</v>
      </c>
      <c r="BX28" s="81">
        <v>0</v>
      </c>
      <c r="BY28" s="81">
        <v>0</v>
      </c>
      <c r="BZ28" s="81">
        <v>0</v>
      </c>
      <c r="CA28" s="81">
        <v>0</v>
      </c>
      <c r="CB28" s="81">
        <v>0</v>
      </c>
      <c r="CC28" s="81">
        <v>0</v>
      </c>
      <c r="CD28" s="81">
        <v>0</v>
      </c>
      <c r="CE28" s="81">
        <v>0</v>
      </c>
      <c r="CF28" s="81">
        <v>0</v>
      </c>
      <c r="CG28" s="81">
        <v>0</v>
      </c>
      <c r="CH28" s="81">
        <v>0</v>
      </c>
      <c r="CI28" s="81">
        <v>0</v>
      </c>
      <c r="CJ28" s="81">
        <v>0</v>
      </c>
      <c r="CK28" s="142">
        <v>0</v>
      </c>
      <c r="CL28" s="134"/>
      <c r="CM28" s="134"/>
      <c r="CN28" s="134"/>
      <c r="CO28" s="134"/>
      <c r="CP28" s="134"/>
      <c r="CQ28" s="134"/>
      <c r="CR28" s="134"/>
      <c r="CS28" s="134"/>
      <c r="CT28" s="134"/>
      <c r="CU28" s="134"/>
      <c r="CV28" s="137"/>
      <c r="CW28" s="137"/>
      <c r="CX28" s="137"/>
    </row>
    <row r="29" spans="1:102" ht="12">
      <c r="A29" s="68" t="s">
        <v>236</v>
      </c>
      <c r="B29" s="22" t="s">
        <v>140</v>
      </c>
      <c r="C29" s="25" t="s">
        <v>138</v>
      </c>
      <c r="D29" s="39" t="s">
        <v>139</v>
      </c>
      <c r="E29" s="71">
        <v>556395</v>
      </c>
      <c r="F29" s="72">
        <v>639597.0486850842</v>
      </c>
      <c r="G29" s="121">
        <v>79339.79408269399</v>
      </c>
      <c r="H29" s="121">
        <v>39236.23517258857</v>
      </c>
      <c r="I29" s="121">
        <v>30234.36341250154</v>
      </c>
      <c r="J29" s="121">
        <v>120015.92217889453</v>
      </c>
      <c r="K29" s="121">
        <v>58991.566084544706</v>
      </c>
      <c r="L29" s="121">
        <v>11051.601686640524</v>
      </c>
      <c r="M29" s="121">
        <v>11857.941723863225</v>
      </c>
      <c r="N29" s="121">
        <v>202106.75874152477</v>
      </c>
      <c r="O29" s="121">
        <v>14598.820253750466</v>
      </c>
      <c r="P29" s="121">
        <v>26046.81599230299</v>
      </c>
      <c r="Q29" s="121">
        <v>0</v>
      </c>
      <c r="R29" s="121">
        <v>1240.0019059811257</v>
      </c>
      <c r="S29" s="121">
        <v>677.5966699350414</v>
      </c>
      <c r="T29" s="121">
        <v>4207.875320296607</v>
      </c>
      <c r="U29" s="121">
        <v>0</v>
      </c>
      <c r="V29" s="121">
        <v>0</v>
      </c>
      <c r="W29" s="121">
        <v>4743.176689545289</v>
      </c>
      <c r="X29" s="121">
        <v>0</v>
      </c>
      <c r="Y29" s="121">
        <v>5505.472943222211</v>
      </c>
      <c r="Z29" s="121">
        <v>0</v>
      </c>
      <c r="AA29" s="121">
        <v>29644.85430965806</v>
      </c>
      <c r="AB29" s="121">
        <v>0</v>
      </c>
      <c r="AC29" s="158">
        <v>0</v>
      </c>
      <c r="AD29" s="142">
        <f t="shared" si="0"/>
        <v>639498.7971679436</v>
      </c>
      <c r="AE29" s="81">
        <v>0</v>
      </c>
      <c r="AF29" s="138">
        <v>0</v>
      </c>
      <c r="AG29" s="81">
        <v>0</v>
      </c>
      <c r="AH29" s="81">
        <v>0</v>
      </c>
      <c r="AI29" s="81">
        <v>0</v>
      </c>
      <c r="AJ29" s="81">
        <v>0</v>
      </c>
      <c r="AK29" s="81">
        <v>0</v>
      </c>
      <c r="AL29" s="81">
        <v>0</v>
      </c>
      <c r="AM29" s="81">
        <v>0</v>
      </c>
      <c r="AN29" s="81">
        <v>0</v>
      </c>
      <c r="AO29" s="81">
        <v>0</v>
      </c>
      <c r="AP29" s="81">
        <v>0</v>
      </c>
      <c r="AQ29" s="81">
        <v>0</v>
      </c>
      <c r="AR29" s="81">
        <v>0</v>
      </c>
      <c r="AS29" s="81">
        <v>0</v>
      </c>
      <c r="AT29" s="81">
        <v>0</v>
      </c>
      <c r="AU29" s="81">
        <v>0</v>
      </c>
      <c r="AV29" s="81">
        <v>0</v>
      </c>
      <c r="AW29" s="81">
        <v>0</v>
      </c>
      <c r="AX29" s="81">
        <v>0</v>
      </c>
      <c r="AY29" s="81">
        <v>0</v>
      </c>
      <c r="AZ29" s="81">
        <v>0</v>
      </c>
      <c r="BA29" s="81">
        <v>98.25151714058099</v>
      </c>
      <c r="BB29" s="81">
        <v>0</v>
      </c>
      <c r="BC29" s="81">
        <v>0</v>
      </c>
      <c r="BD29" s="81">
        <v>0</v>
      </c>
      <c r="BE29" s="81">
        <v>0</v>
      </c>
      <c r="BF29" s="81">
        <v>0</v>
      </c>
      <c r="BG29" s="81">
        <v>0</v>
      </c>
      <c r="BH29" s="81">
        <v>0</v>
      </c>
      <c r="BI29" s="81">
        <v>0</v>
      </c>
      <c r="BJ29" s="81">
        <v>0</v>
      </c>
      <c r="BK29" s="81">
        <v>0</v>
      </c>
      <c r="BL29" s="81">
        <v>0</v>
      </c>
      <c r="BM29" s="81">
        <v>0</v>
      </c>
      <c r="BN29" s="81">
        <v>0</v>
      </c>
      <c r="BO29" s="81">
        <v>0</v>
      </c>
      <c r="BP29" s="81">
        <v>0</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142">
        <v>0</v>
      </c>
      <c r="CL29" s="134"/>
      <c r="CM29" s="134"/>
      <c r="CN29" s="134"/>
      <c r="CO29" s="134"/>
      <c r="CP29" s="134"/>
      <c r="CQ29" s="134"/>
      <c r="CR29" s="134"/>
      <c r="CS29" s="134"/>
      <c r="CT29" s="134"/>
      <c r="CU29" s="134"/>
      <c r="CV29" s="137"/>
      <c r="CW29" s="137"/>
      <c r="CX29" s="137"/>
    </row>
    <row r="30" spans="1:102" ht="12">
      <c r="A30" s="66" t="s">
        <v>37</v>
      </c>
      <c r="B30" s="22" t="s">
        <v>248</v>
      </c>
      <c r="C30" s="25" t="s">
        <v>127</v>
      </c>
      <c r="D30" s="39" t="s">
        <v>128</v>
      </c>
      <c r="E30" s="71">
        <v>528687</v>
      </c>
      <c r="F30" s="118">
        <v>584008.6104278397</v>
      </c>
      <c r="G30" s="121">
        <v>209273.30151909267</v>
      </c>
      <c r="H30" s="121">
        <v>0</v>
      </c>
      <c r="I30" s="121">
        <v>0</v>
      </c>
      <c r="J30" s="121">
        <v>0</v>
      </c>
      <c r="K30" s="121">
        <v>0</v>
      </c>
      <c r="L30" s="121">
        <v>0</v>
      </c>
      <c r="M30" s="121">
        <v>0</v>
      </c>
      <c r="N30" s="121">
        <v>262262.14002108073</v>
      </c>
      <c r="O30" s="121">
        <v>0</v>
      </c>
      <c r="P30" s="121">
        <v>36250.967510717055</v>
      </c>
      <c r="Q30" s="121">
        <v>0</v>
      </c>
      <c r="R30" s="121">
        <v>0</v>
      </c>
      <c r="S30" s="121">
        <v>0</v>
      </c>
      <c r="T30" s="121">
        <v>0</v>
      </c>
      <c r="U30" s="121">
        <v>76222.20137694922</v>
      </c>
      <c r="V30" s="121">
        <v>0</v>
      </c>
      <c r="W30" s="121">
        <v>0</v>
      </c>
      <c r="X30" s="121">
        <v>0</v>
      </c>
      <c r="Y30" s="121">
        <v>0</v>
      </c>
      <c r="Z30" s="121">
        <v>0</v>
      </c>
      <c r="AA30" s="121">
        <v>0</v>
      </c>
      <c r="AB30" s="121">
        <v>0</v>
      </c>
      <c r="AC30" s="158">
        <v>0</v>
      </c>
      <c r="AD30" s="142">
        <f t="shared" si="0"/>
        <v>584008.6104278397</v>
      </c>
      <c r="AE30" s="81">
        <v>0</v>
      </c>
      <c r="AF30" s="138">
        <v>0</v>
      </c>
      <c r="AG30" s="81">
        <v>0</v>
      </c>
      <c r="AH30" s="81">
        <v>0</v>
      </c>
      <c r="AI30" s="81">
        <v>0</v>
      </c>
      <c r="AJ30" s="81">
        <v>0</v>
      </c>
      <c r="AK30" s="81">
        <v>0</v>
      </c>
      <c r="AL30" s="81">
        <v>0</v>
      </c>
      <c r="AM30" s="81">
        <v>0</v>
      </c>
      <c r="AN30" s="81">
        <v>0</v>
      </c>
      <c r="AO30" s="81">
        <v>0</v>
      </c>
      <c r="AP30" s="81">
        <v>0</v>
      </c>
      <c r="AQ30" s="81">
        <v>0</v>
      </c>
      <c r="AR30" s="81">
        <v>0</v>
      </c>
      <c r="AS30" s="81">
        <v>0</v>
      </c>
      <c r="AT30" s="81">
        <v>0</v>
      </c>
      <c r="AU30" s="81">
        <v>0</v>
      </c>
      <c r="AV30" s="81">
        <v>0</v>
      </c>
      <c r="AW30" s="81">
        <v>0</v>
      </c>
      <c r="AX30" s="81">
        <v>0</v>
      </c>
      <c r="AY30" s="81">
        <v>0</v>
      </c>
      <c r="AZ30" s="81">
        <v>0</v>
      </c>
      <c r="BA30" s="81">
        <v>0</v>
      </c>
      <c r="BB30" s="81">
        <v>0</v>
      </c>
      <c r="BC30" s="81">
        <v>0</v>
      </c>
      <c r="BD30" s="81">
        <v>0</v>
      </c>
      <c r="BE30" s="81">
        <v>0</v>
      </c>
      <c r="BF30" s="81">
        <v>0</v>
      </c>
      <c r="BG30" s="81">
        <v>0</v>
      </c>
      <c r="BH30" s="81">
        <v>0</v>
      </c>
      <c r="BI30" s="81">
        <v>0</v>
      </c>
      <c r="BJ30" s="81">
        <v>0</v>
      </c>
      <c r="BK30" s="81">
        <v>0</v>
      </c>
      <c r="BL30" s="81">
        <v>0</v>
      </c>
      <c r="BM30" s="81">
        <v>0</v>
      </c>
      <c r="BN30" s="81">
        <v>0</v>
      </c>
      <c r="BO30" s="81">
        <v>0</v>
      </c>
      <c r="BP30" s="81">
        <v>0</v>
      </c>
      <c r="BQ30" s="81">
        <v>0</v>
      </c>
      <c r="BR30" s="81">
        <v>0</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142">
        <v>0</v>
      </c>
      <c r="CL30" s="134"/>
      <c r="CM30" s="134"/>
      <c r="CN30" s="134"/>
      <c r="CO30" s="134"/>
      <c r="CP30" s="134"/>
      <c r="CQ30" s="134"/>
      <c r="CR30" s="134"/>
      <c r="CS30" s="134"/>
      <c r="CT30" s="134"/>
      <c r="CU30" s="134"/>
      <c r="CV30" s="137"/>
      <c r="CW30" s="137"/>
      <c r="CX30" s="137"/>
    </row>
    <row r="31" spans="1:102" ht="12">
      <c r="A31" s="66" t="s">
        <v>38</v>
      </c>
      <c r="B31" s="22" t="s">
        <v>129</v>
      </c>
      <c r="C31" s="25" t="s">
        <v>113</v>
      </c>
      <c r="D31" s="39" t="s">
        <v>114</v>
      </c>
      <c r="E31" s="71">
        <v>48931</v>
      </c>
      <c r="F31" s="72">
        <v>51032.34765011879</v>
      </c>
      <c r="G31" s="121">
        <v>10245.251878969693</v>
      </c>
      <c r="H31" s="121">
        <v>2684.926126278178</v>
      </c>
      <c r="I31" s="121">
        <v>1673.9211855099047</v>
      </c>
      <c r="J31" s="121">
        <v>11154.166676311597</v>
      </c>
      <c r="K31" s="121">
        <v>2529.1865707450947</v>
      </c>
      <c r="L31" s="121">
        <v>801.0951050497702</v>
      </c>
      <c r="M31" s="121">
        <v>788.2966322587095</v>
      </c>
      <c r="N31" s="121">
        <v>10864.043156472377</v>
      </c>
      <c r="O31" s="121">
        <v>854.0004199011903</v>
      </c>
      <c r="P31" s="121">
        <v>2543.6964672233325</v>
      </c>
      <c r="Q31" s="121">
        <v>13.24493114423733</v>
      </c>
      <c r="R31" s="121">
        <v>469.5997778161899</v>
      </c>
      <c r="S31" s="121">
        <v>468.40922220771915</v>
      </c>
      <c r="T31" s="121">
        <v>274.94393583121877</v>
      </c>
      <c r="U31" s="121">
        <v>1401.655999797745</v>
      </c>
      <c r="V31" s="121">
        <v>83.26448286742456</v>
      </c>
      <c r="W31" s="121">
        <v>437.3059569364202</v>
      </c>
      <c r="X31" s="121">
        <v>0</v>
      </c>
      <c r="Y31" s="121">
        <v>423.8377966155946</v>
      </c>
      <c r="Z31" s="121">
        <v>0</v>
      </c>
      <c r="AA31" s="121">
        <v>0</v>
      </c>
      <c r="AB31" s="121">
        <v>3321.501328182393</v>
      </c>
      <c r="AC31" s="158">
        <v>0</v>
      </c>
      <c r="AD31" s="142">
        <f t="shared" si="0"/>
        <v>51032.34765011878</v>
      </c>
      <c r="AE31" s="81">
        <v>0</v>
      </c>
      <c r="AF31" s="138">
        <v>0</v>
      </c>
      <c r="AG31" s="81">
        <v>0</v>
      </c>
      <c r="AH31" s="81">
        <v>0</v>
      </c>
      <c r="AI31" s="81">
        <v>0</v>
      </c>
      <c r="AJ31" s="81">
        <v>0</v>
      </c>
      <c r="AK31" s="81">
        <v>0</v>
      </c>
      <c r="AL31" s="81">
        <v>0</v>
      </c>
      <c r="AM31" s="81">
        <v>0</v>
      </c>
      <c r="AN31" s="81">
        <v>0</v>
      </c>
      <c r="AO31" s="81">
        <v>0</v>
      </c>
      <c r="AP31" s="81">
        <v>0</v>
      </c>
      <c r="AQ31" s="81">
        <v>0</v>
      </c>
      <c r="AR31" s="81">
        <v>0</v>
      </c>
      <c r="AS31" s="81">
        <v>0</v>
      </c>
      <c r="AT31" s="81">
        <v>0</v>
      </c>
      <c r="AU31" s="81">
        <v>0</v>
      </c>
      <c r="AV31" s="81">
        <v>0</v>
      </c>
      <c r="AW31" s="81">
        <v>0</v>
      </c>
      <c r="AX31" s="81">
        <v>0</v>
      </c>
      <c r="AY31" s="81">
        <v>0</v>
      </c>
      <c r="AZ31" s="81">
        <v>0</v>
      </c>
      <c r="BA31" s="81">
        <v>0</v>
      </c>
      <c r="BB31" s="81">
        <v>0</v>
      </c>
      <c r="BC31" s="81">
        <v>0</v>
      </c>
      <c r="BD31" s="81">
        <v>0</v>
      </c>
      <c r="BE31" s="81">
        <v>0</v>
      </c>
      <c r="BF31" s="81">
        <v>0</v>
      </c>
      <c r="BG31" s="81">
        <v>0</v>
      </c>
      <c r="BH31" s="81">
        <v>0</v>
      </c>
      <c r="BI31" s="81">
        <v>0</v>
      </c>
      <c r="BJ31" s="81">
        <v>0</v>
      </c>
      <c r="BK31" s="81">
        <v>0</v>
      </c>
      <c r="BL31" s="81">
        <v>0</v>
      </c>
      <c r="BM31" s="81">
        <v>0</v>
      </c>
      <c r="BN31" s="81">
        <v>0</v>
      </c>
      <c r="BO31" s="81">
        <v>0</v>
      </c>
      <c r="BP31" s="81">
        <v>0</v>
      </c>
      <c r="BQ31" s="81">
        <v>0</v>
      </c>
      <c r="BR31" s="81">
        <v>0</v>
      </c>
      <c r="BS31" s="81">
        <v>0</v>
      </c>
      <c r="BT31" s="81">
        <v>0</v>
      </c>
      <c r="BU31" s="81">
        <v>0</v>
      </c>
      <c r="BV31" s="81">
        <v>0</v>
      </c>
      <c r="BW31" s="81">
        <v>0</v>
      </c>
      <c r="BX31" s="81">
        <v>0</v>
      </c>
      <c r="BY31" s="81">
        <v>0</v>
      </c>
      <c r="BZ31" s="81">
        <v>0</v>
      </c>
      <c r="CA31" s="81">
        <v>0</v>
      </c>
      <c r="CB31" s="81">
        <v>0</v>
      </c>
      <c r="CC31" s="81">
        <v>0</v>
      </c>
      <c r="CD31" s="81">
        <v>0</v>
      </c>
      <c r="CE31" s="81">
        <v>0</v>
      </c>
      <c r="CF31" s="81">
        <v>0</v>
      </c>
      <c r="CG31" s="81">
        <v>0</v>
      </c>
      <c r="CH31" s="81">
        <v>0</v>
      </c>
      <c r="CI31" s="81">
        <v>0</v>
      </c>
      <c r="CJ31" s="81">
        <v>0</v>
      </c>
      <c r="CK31" s="142">
        <v>0</v>
      </c>
      <c r="CL31" s="134"/>
      <c r="CM31" s="134"/>
      <c r="CN31" s="134"/>
      <c r="CO31" s="134"/>
      <c r="CP31" s="134"/>
      <c r="CQ31" s="134"/>
      <c r="CR31" s="134"/>
      <c r="CS31" s="134"/>
      <c r="CT31" s="134"/>
      <c r="CU31" s="134"/>
      <c r="CV31" s="137"/>
      <c r="CW31" s="137"/>
      <c r="CX31" s="137"/>
    </row>
    <row r="32" spans="1:102" ht="12">
      <c r="A32" s="68" t="s">
        <v>277</v>
      </c>
      <c r="B32" s="22" t="s">
        <v>276</v>
      </c>
      <c r="C32" s="25" t="s">
        <v>131</v>
      </c>
      <c r="D32" s="39" t="s">
        <v>132</v>
      </c>
      <c r="E32" s="71">
        <v>0</v>
      </c>
      <c r="F32" s="72">
        <v>103881.86129763913</v>
      </c>
      <c r="G32" s="121">
        <v>42478.978582551375</v>
      </c>
      <c r="H32" s="121">
        <v>0</v>
      </c>
      <c r="I32" s="121">
        <v>0</v>
      </c>
      <c r="J32" s="121">
        <v>0</v>
      </c>
      <c r="K32" s="121">
        <v>0</v>
      </c>
      <c r="L32" s="121">
        <v>0</v>
      </c>
      <c r="M32" s="121">
        <v>0</v>
      </c>
      <c r="N32" s="121">
        <v>45044.61793770108</v>
      </c>
      <c r="O32" s="121">
        <v>0</v>
      </c>
      <c r="P32" s="121">
        <v>10546.702904736967</v>
      </c>
      <c r="Q32" s="121">
        <v>0</v>
      </c>
      <c r="R32" s="121">
        <v>0</v>
      </c>
      <c r="S32" s="121">
        <v>0</v>
      </c>
      <c r="T32" s="121">
        <v>0</v>
      </c>
      <c r="U32" s="121">
        <v>5811.561872649708</v>
      </c>
      <c r="V32" s="121">
        <v>0</v>
      </c>
      <c r="W32" s="121">
        <v>0</v>
      </c>
      <c r="X32" s="121">
        <v>0</v>
      </c>
      <c r="Y32" s="121">
        <v>0</v>
      </c>
      <c r="Z32" s="121">
        <v>0</v>
      </c>
      <c r="AA32" s="121">
        <v>0</v>
      </c>
      <c r="AB32" s="121">
        <v>0</v>
      </c>
      <c r="AC32" s="158">
        <v>0</v>
      </c>
      <c r="AD32" s="142"/>
      <c r="AE32" s="81">
        <v>0</v>
      </c>
      <c r="AF32" s="138">
        <v>0</v>
      </c>
      <c r="AG32" s="81">
        <v>0</v>
      </c>
      <c r="AH32" s="81">
        <v>0</v>
      </c>
      <c r="AI32" s="81">
        <v>0</v>
      </c>
      <c r="AJ32" s="81">
        <v>0</v>
      </c>
      <c r="AK32" s="81">
        <v>0</v>
      </c>
      <c r="AL32" s="81">
        <v>0</v>
      </c>
      <c r="AM32" s="81">
        <v>0</v>
      </c>
      <c r="AN32" s="81">
        <v>0</v>
      </c>
      <c r="AO32" s="81">
        <v>0</v>
      </c>
      <c r="AP32" s="81">
        <v>0</v>
      </c>
      <c r="AQ32" s="81">
        <v>0</v>
      </c>
      <c r="AR32" s="81">
        <v>0</v>
      </c>
      <c r="AS32" s="81">
        <v>0</v>
      </c>
      <c r="AT32" s="81">
        <v>0</v>
      </c>
      <c r="AU32" s="81">
        <v>0</v>
      </c>
      <c r="AV32" s="81">
        <v>0</v>
      </c>
      <c r="AW32" s="81">
        <v>0</v>
      </c>
      <c r="AX32" s="81">
        <v>0</v>
      </c>
      <c r="AY32" s="81">
        <v>0</v>
      </c>
      <c r="AZ32" s="81">
        <v>0</v>
      </c>
      <c r="BA32" s="81">
        <v>0</v>
      </c>
      <c r="BB32" s="81">
        <v>0</v>
      </c>
      <c r="BC32" s="81">
        <v>0</v>
      </c>
      <c r="BD32" s="81">
        <v>0</v>
      </c>
      <c r="BE32" s="81">
        <v>0</v>
      </c>
      <c r="BF32" s="81">
        <v>0</v>
      </c>
      <c r="BG32" s="81">
        <v>0</v>
      </c>
      <c r="BH32" s="81">
        <v>0</v>
      </c>
      <c r="BI32" s="81">
        <v>0</v>
      </c>
      <c r="BJ32" s="81">
        <v>0</v>
      </c>
      <c r="BK32" s="81">
        <v>0</v>
      </c>
      <c r="BL32" s="81">
        <v>0</v>
      </c>
      <c r="BM32" s="81">
        <v>0</v>
      </c>
      <c r="BN32" s="81">
        <v>0</v>
      </c>
      <c r="BO32" s="81">
        <v>0</v>
      </c>
      <c r="BP32" s="81">
        <v>0</v>
      </c>
      <c r="BQ32" s="81">
        <v>0</v>
      </c>
      <c r="BR32" s="81">
        <v>0</v>
      </c>
      <c r="BS32" s="81">
        <v>0</v>
      </c>
      <c r="BT32" s="81">
        <v>0</v>
      </c>
      <c r="BU32" s="81">
        <v>0</v>
      </c>
      <c r="BV32" s="81">
        <v>0</v>
      </c>
      <c r="BW32" s="81">
        <v>0</v>
      </c>
      <c r="BX32" s="81">
        <v>0</v>
      </c>
      <c r="BY32" s="81">
        <v>0</v>
      </c>
      <c r="BZ32" s="81">
        <v>0</v>
      </c>
      <c r="CA32" s="81">
        <v>0</v>
      </c>
      <c r="CB32" s="81">
        <v>0</v>
      </c>
      <c r="CC32" s="81">
        <v>0</v>
      </c>
      <c r="CD32" s="81">
        <v>0</v>
      </c>
      <c r="CE32" s="81">
        <v>0</v>
      </c>
      <c r="CF32" s="81">
        <v>0</v>
      </c>
      <c r="CG32" s="81">
        <v>0</v>
      </c>
      <c r="CH32" s="81">
        <v>0</v>
      </c>
      <c r="CI32" s="81">
        <v>0</v>
      </c>
      <c r="CJ32" s="81">
        <v>0</v>
      </c>
      <c r="CK32" s="142">
        <v>0</v>
      </c>
      <c r="CL32" s="134"/>
      <c r="CM32" s="134"/>
      <c r="CN32" s="134"/>
      <c r="CO32" s="134"/>
      <c r="CP32" s="134"/>
      <c r="CQ32" s="134"/>
      <c r="CR32" s="134"/>
      <c r="CS32" s="134"/>
      <c r="CT32" s="134"/>
      <c r="CU32" s="134"/>
      <c r="CV32" s="137"/>
      <c r="CW32" s="137"/>
      <c r="CX32" s="137"/>
    </row>
    <row r="33" spans="1:102" ht="12">
      <c r="A33" s="66" t="s">
        <v>39</v>
      </c>
      <c r="B33" s="22" t="s">
        <v>130</v>
      </c>
      <c r="C33" s="25" t="s">
        <v>131</v>
      </c>
      <c r="D33" s="39" t="s">
        <v>132</v>
      </c>
      <c r="E33" s="71">
        <v>814523</v>
      </c>
      <c r="F33" s="72">
        <v>972123.491996964</v>
      </c>
      <c r="G33" s="121">
        <v>397517.06871921994</v>
      </c>
      <c r="H33" s="121">
        <v>0</v>
      </c>
      <c r="I33" s="121">
        <v>0</v>
      </c>
      <c r="J33" s="121">
        <v>0</v>
      </c>
      <c r="K33" s="121">
        <v>0</v>
      </c>
      <c r="L33" s="121">
        <v>0</v>
      </c>
      <c r="M33" s="121">
        <v>0</v>
      </c>
      <c r="N33" s="121">
        <v>421526.2485507874</v>
      </c>
      <c r="O33" s="121">
        <v>0</v>
      </c>
      <c r="P33" s="121">
        <v>98695.74465393634</v>
      </c>
      <c r="Q33" s="121">
        <v>0</v>
      </c>
      <c r="R33" s="121">
        <v>0</v>
      </c>
      <c r="S33" s="121">
        <v>0</v>
      </c>
      <c r="T33" s="121">
        <v>0</v>
      </c>
      <c r="U33" s="121">
        <v>54384.430073020296</v>
      </c>
      <c r="V33" s="121">
        <v>0</v>
      </c>
      <c r="W33" s="121">
        <v>0</v>
      </c>
      <c r="X33" s="121">
        <v>0</v>
      </c>
      <c r="Y33" s="121">
        <v>0</v>
      </c>
      <c r="Z33" s="121">
        <v>0</v>
      </c>
      <c r="AA33" s="121">
        <v>0</v>
      </c>
      <c r="AB33" s="121">
        <v>0</v>
      </c>
      <c r="AC33" s="158">
        <v>0</v>
      </c>
      <c r="AD33" s="142">
        <f t="shared" si="0"/>
        <v>972123.491996964</v>
      </c>
      <c r="AE33" s="81">
        <v>0</v>
      </c>
      <c r="AF33" s="138">
        <v>0</v>
      </c>
      <c r="AG33" s="81">
        <v>0</v>
      </c>
      <c r="AH33" s="81">
        <v>0</v>
      </c>
      <c r="AI33" s="81">
        <v>0</v>
      </c>
      <c r="AJ33" s="81">
        <v>0</v>
      </c>
      <c r="AK33" s="81">
        <v>0</v>
      </c>
      <c r="AL33" s="81">
        <v>0</v>
      </c>
      <c r="AM33" s="81">
        <v>0</v>
      </c>
      <c r="AN33" s="81">
        <v>0</v>
      </c>
      <c r="AO33" s="81">
        <v>0</v>
      </c>
      <c r="AP33" s="81">
        <v>0</v>
      </c>
      <c r="AQ33" s="81">
        <v>0</v>
      </c>
      <c r="AR33" s="81">
        <v>0</v>
      </c>
      <c r="AS33" s="81">
        <v>0</v>
      </c>
      <c r="AT33" s="81">
        <v>0</v>
      </c>
      <c r="AU33" s="81">
        <v>0</v>
      </c>
      <c r="AV33" s="81">
        <v>0</v>
      </c>
      <c r="AW33" s="81">
        <v>0</v>
      </c>
      <c r="AX33" s="81">
        <v>0</v>
      </c>
      <c r="AY33" s="81">
        <v>0</v>
      </c>
      <c r="AZ33" s="81">
        <v>0</v>
      </c>
      <c r="BA33" s="81">
        <v>0</v>
      </c>
      <c r="BB33" s="81">
        <v>0</v>
      </c>
      <c r="BC33" s="81">
        <v>0</v>
      </c>
      <c r="BD33" s="81">
        <v>0</v>
      </c>
      <c r="BE33" s="81">
        <v>0</v>
      </c>
      <c r="BF33" s="81">
        <v>0</v>
      </c>
      <c r="BG33" s="81">
        <v>0</v>
      </c>
      <c r="BH33" s="81">
        <v>0</v>
      </c>
      <c r="BI33" s="81">
        <v>0</v>
      </c>
      <c r="BJ33" s="81">
        <v>0</v>
      </c>
      <c r="BK33" s="81">
        <v>0</v>
      </c>
      <c r="BL33" s="81">
        <v>0</v>
      </c>
      <c r="BM33" s="81">
        <v>0</v>
      </c>
      <c r="BN33" s="81">
        <v>0</v>
      </c>
      <c r="BO33" s="81">
        <v>0</v>
      </c>
      <c r="BP33" s="81">
        <v>0</v>
      </c>
      <c r="BQ33" s="81">
        <v>0</v>
      </c>
      <c r="BR33" s="81">
        <v>0</v>
      </c>
      <c r="BS33" s="81">
        <v>0</v>
      </c>
      <c r="BT33" s="81">
        <v>0</v>
      </c>
      <c r="BU33" s="81">
        <v>0</v>
      </c>
      <c r="BV33" s="81">
        <v>0</v>
      </c>
      <c r="BW33" s="81">
        <v>0</v>
      </c>
      <c r="BX33" s="81">
        <v>0</v>
      </c>
      <c r="BY33" s="81">
        <v>0</v>
      </c>
      <c r="BZ33" s="81">
        <v>0</v>
      </c>
      <c r="CA33" s="81">
        <v>0</v>
      </c>
      <c r="CB33" s="81">
        <v>0</v>
      </c>
      <c r="CC33" s="81">
        <v>0</v>
      </c>
      <c r="CD33" s="81">
        <v>0</v>
      </c>
      <c r="CE33" s="81">
        <v>0</v>
      </c>
      <c r="CF33" s="81">
        <v>0</v>
      </c>
      <c r="CG33" s="81">
        <v>0</v>
      </c>
      <c r="CH33" s="81">
        <v>0</v>
      </c>
      <c r="CI33" s="81">
        <v>0</v>
      </c>
      <c r="CJ33" s="81">
        <v>0</v>
      </c>
      <c r="CK33" s="142">
        <v>0</v>
      </c>
      <c r="CL33" s="134"/>
      <c r="CM33" s="134"/>
      <c r="CN33" s="134"/>
      <c r="CO33" s="134"/>
      <c r="CP33" s="134"/>
      <c r="CQ33" s="134"/>
      <c r="CR33" s="134"/>
      <c r="CS33" s="134"/>
      <c r="CT33" s="134"/>
      <c r="CU33" s="134"/>
      <c r="CV33" s="137"/>
      <c r="CW33" s="137"/>
      <c r="CX33" s="137"/>
    </row>
    <row r="34" spans="1:102" ht="12">
      <c r="A34" s="17" t="s">
        <v>40</v>
      </c>
      <c r="B34" s="22" t="s">
        <v>258</v>
      </c>
      <c r="C34" s="25" t="s">
        <v>133</v>
      </c>
      <c r="D34" s="39" t="s">
        <v>134</v>
      </c>
      <c r="E34" s="71">
        <v>249577</v>
      </c>
      <c r="F34" s="72">
        <v>318994.81095882715</v>
      </c>
      <c r="G34" s="121">
        <v>46660.87908390164</v>
      </c>
      <c r="H34" s="121">
        <v>1596.6642039840408</v>
      </c>
      <c r="I34" s="121">
        <v>11198.907757869474</v>
      </c>
      <c r="J34" s="121">
        <v>96096.62997212498</v>
      </c>
      <c r="K34" s="121">
        <v>2356.415200675331</v>
      </c>
      <c r="L34" s="121">
        <v>2908.4217842088474</v>
      </c>
      <c r="M34" s="121">
        <v>10.387220657888742</v>
      </c>
      <c r="N34" s="121">
        <v>58475.60063791737</v>
      </c>
      <c r="O34" s="121">
        <v>3766.109432817375</v>
      </c>
      <c r="P34" s="121">
        <v>8082.741560502853</v>
      </c>
      <c r="Q34" s="121">
        <v>0</v>
      </c>
      <c r="R34" s="121">
        <v>1608.5353133073422</v>
      </c>
      <c r="S34" s="121">
        <v>1813.3119491342918</v>
      </c>
      <c r="T34" s="121">
        <v>198.84108116529876</v>
      </c>
      <c r="U34" s="121">
        <v>16994.97688497139</v>
      </c>
      <c r="V34" s="121">
        <v>543.1032515410399</v>
      </c>
      <c r="W34" s="121">
        <v>5293.03086952702</v>
      </c>
      <c r="X34" s="121">
        <v>173.76336271982447</v>
      </c>
      <c r="Y34" s="121">
        <v>2344.54409135203</v>
      </c>
      <c r="Z34" s="121">
        <v>575.7488021801188</v>
      </c>
      <c r="AA34" s="121">
        <v>1132.2070517098728</v>
      </c>
      <c r="AB34" s="121">
        <v>49331.878681644455</v>
      </c>
      <c r="AC34" s="158">
        <v>1848.9252771041959</v>
      </c>
      <c r="AD34" s="142">
        <f t="shared" si="0"/>
        <v>313011.6234710167</v>
      </c>
      <c r="AE34" s="81">
        <v>32.6455506390789</v>
      </c>
      <c r="AF34" s="138">
        <v>0</v>
      </c>
      <c r="AG34" s="81">
        <v>0</v>
      </c>
      <c r="AH34" s="81">
        <v>0</v>
      </c>
      <c r="AI34" s="81">
        <v>0</v>
      </c>
      <c r="AJ34" s="81">
        <v>0</v>
      </c>
      <c r="AK34" s="81">
        <v>0</v>
      </c>
      <c r="AL34" s="81">
        <v>0</v>
      </c>
      <c r="AM34" s="81">
        <v>-103.87220657888741</v>
      </c>
      <c r="AN34" s="81">
        <v>45.30312095504903</v>
      </c>
      <c r="AO34" s="81">
        <v>23.17834095374602</v>
      </c>
      <c r="AP34" s="81">
        <v>36.87463333550503</v>
      </c>
      <c r="AQ34" s="81">
        <v>2828.2917962765628</v>
      </c>
      <c r="AR34" s="81">
        <v>0</v>
      </c>
      <c r="AS34" s="81">
        <v>431.8116016350891</v>
      </c>
      <c r="AT34" s="81">
        <v>0</v>
      </c>
      <c r="AU34" s="81">
        <v>0</v>
      </c>
      <c r="AV34" s="81">
        <v>0</v>
      </c>
      <c r="AW34" s="81">
        <v>0</v>
      </c>
      <c r="AX34" s="81">
        <v>127.61442522549024</v>
      </c>
      <c r="AY34" s="81">
        <v>0</v>
      </c>
      <c r="AZ34" s="81">
        <v>0</v>
      </c>
      <c r="BA34" s="81">
        <v>0</v>
      </c>
      <c r="BB34" s="81">
        <v>37.09721663531693</v>
      </c>
      <c r="BC34" s="81">
        <v>0</v>
      </c>
      <c r="BD34" s="81">
        <v>0</v>
      </c>
      <c r="BE34" s="81">
        <v>132.06609122172827</v>
      </c>
      <c r="BF34" s="81">
        <v>0</v>
      </c>
      <c r="BG34" s="81">
        <v>8.903331992476064</v>
      </c>
      <c r="BH34" s="81">
        <v>0</v>
      </c>
      <c r="BI34" s="81">
        <v>0</v>
      </c>
      <c r="BJ34" s="81">
        <v>0</v>
      </c>
      <c r="BK34" s="81">
        <v>11.871109323301418</v>
      </c>
      <c r="BL34" s="81">
        <v>0</v>
      </c>
      <c r="BM34" s="81">
        <v>0</v>
      </c>
      <c r="BN34" s="81">
        <v>0</v>
      </c>
      <c r="BO34" s="81">
        <v>0</v>
      </c>
      <c r="BP34" s="81">
        <v>0</v>
      </c>
      <c r="BQ34" s="81">
        <v>0</v>
      </c>
      <c r="BR34" s="81">
        <v>0</v>
      </c>
      <c r="BS34" s="81">
        <v>108.32387257512543</v>
      </c>
      <c r="BT34" s="81">
        <v>0</v>
      </c>
      <c r="BU34" s="81">
        <v>219.61552248107623</v>
      </c>
      <c r="BV34" s="81">
        <v>0</v>
      </c>
      <c r="BW34" s="81">
        <v>7.4194433270633855</v>
      </c>
      <c r="BX34" s="81">
        <v>0</v>
      </c>
      <c r="BY34" s="81">
        <v>983.818185168605</v>
      </c>
      <c r="BZ34" s="81">
        <v>0</v>
      </c>
      <c r="CA34" s="81">
        <v>41.54888263155497</v>
      </c>
      <c r="CB34" s="81">
        <v>986.9343513659722</v>
      </c>
      <c r="CC34" s="81">
        <v>19.290552650364802</v>
      </c>
      <c r="CD34" s="81">
        <v>4.451665996238032</v>
      </c>
      <c r="CE34" s="81">
        <v>0</v>
      </c>
      <c r="CF34" s="81">
        <v>0</v>
      </c>
      <c r="CG34" s="81">
        <v>0</v>
      </c>
      <c r="CH34" s="81">
        <v>0</v>
      </c>
      <c r="CI34" s="81">
        <v>0</v>
      </c>
      <c r="CJ34" s="81">
        <v>0</v>
      </c>
      <c r="CK34" s="142">
        <v>0</v>
      </c>
      <c r="CL34" s="134"/>
      <c r="CM34" s="134"/>
      <c r="CN34" s="134"/>
      <c r="CO34" s="134"/>
      <c r="CP34" s="134"/>
      <c r="CQ34" s="134"/>
      <c r="CR34" s="134"/>
      <c r="CS34" s="134"/>
      <c r="CT34" s="134"/>
      <c r="CU34" s="134"/>
      <c r="CV34" s="137"/>
      <c r="CW34" s="137"/>
      <c r="CX34" s="137"/>
    </row>
    <row r="35" spans="1:102" ht="12">
      <c r="A35" s="68" t="s">
        <v>239</v>
      </c>
      <c r="B35" s="22" t="s">
        <v>141</v>
      </c>
      <c r="C35" s="25" t="s">
        <v>113</v>
      </c>
      <c r="D35" s="39" t="s">
        <v>114</v>
      </c>
      <c r="E35" s="71">
        <v>25408</v>
      </c>
      <c r="F35" s="72">
        <v>27259.557280069628</v>
      </c>
      <c r="G35" s="121">
        <v>5472.627525550752</v>
      </c>
      <c r="H35" s="121">
        <v>1434.1863720209446</v>
      </c>
      <c r="I35" s="121">
        <v>894.1456260561254</v>
      </c>
      <c r="J35" s="121">
        <v>5958.135563525307</v>
      </c>
      <c r="K35" s="121">
        <v>1350.996169525591</v>
      </c>
      <c r="L35" s="121">
        <v>427.91482086238636</v>
      </c>
      <c r="M35" s="121">
        <v>421.07835892774676</v>
      </c>
      <c r="N35" s="121">
        <v>5803.162510716236</v>
      </c>
      <c r="O35" s="121">
        <v>456.17484665034453</v>
      </c>
      <c r="P35" s="121">
        <v>1358.7468095096303</v>
      </c>
      <c r="Q35" s="121">
        <v>7.0749431649177765</v>
      </c>
      <c r="R35" s="121">
        <v>250.8425073808769</v>
      </c>
      <c r="S35" s="121">
        <v>250.2065574334686</v>
      </c>
      <c r="T35" s="121">
        <v>146.86469097961339</v>
      </c>
      <c r="U35" s="121">
        <v>748.7118224581807</v>
      </c>
      <c r="V35" s="121">
        <v>44.47674944687074</v>
      </c>
      <c r="W35" s="121">
        <v>233.59236505742572</v>
      </c>
      <c r="X35" s="121">
        <v>0</v>
      </c>
      <c r="Y35" s="121">
        <v>226.39818127736885</v>
      </c>
      <c r="Z35" s="121">
        <v>0</v>
      </c>
      <c r="AA35" s="121">
        <v>0</v>
      </c>
      <c r="AB35" s="121">
        <v>1774.220859525841</v>
      </c>
      <c r="AC35" s="158">
        <v>0</v>
      </c>
      <c r="AD35" s="142">
        <f t="shared" si="0"/>
        <v>27259.557280069625</v>
      </c>
      <c r="AE35" s="81">
        <v>0</v>
      </c>
      <c r="AF35" s="138">
        <v>0</v>
      </c>
      <c r="AG35" s="81">
        <v>0</v>
      </c>
      <c r="AH35" s="81">
        <v>0</v>
      </c>
      <c r="AI35" s="81">
        <v>0</v>
      </c>
      <c r="AJ35" s="81">
        <v>0</v>
      </c>
      <c r="AK35" s="81">
        <v>0</v>
      </c>
      <c r="AL35" s="81">
        <v>0</v>
      </c>
      <c r="AM35" s="81">
        <v>0</v>
      </c>
      <c r="AN35" s="81">
        <v>0</v>
      </c>
      <c r="AO35" s="81">
        <v>0</v>
      </c>
      <c r="AP35" s="81">
        <v>0</v>
      </c>
      <c r="AQ35" s="81">
        <v>0</v>
      </c>
      <c r="AR35" s="81">
        <v>0</v>
      </c>
      <c r="AS35" s="81">
        <v>0</v>
      </c>
      <c r="AT35" s="81">
        <v>0</v>
      </c>
      <c r="AU35" s="81">
        <v>0</v>
      </c>
      <c r="AV35" s="81">
        <v>0</v>
      </c>
      <c r="AW35" s="81">
        <v>0</v>
      </c>
      <c r="AX35" s="81">
        <v>0</v>
      </c>
      <c r="AY35" s="81">
        <v>0</v>
      </c>
      <c r="AZ35" s="81">
        <v>0</v>
      </c>
      <c r="BA35" s="81">
        <v>0</v>
      </c>
      <c r="BB35" s="81">
        <v>0</v>
      </c>
      <c r="BC35" s="81">
        <v>0</v>
      </c>
      <c r="BD35" s="81">
        <v>0</v>
      </c>
      <c r="BE35" s="81">
        <v>0</v>
      </c>
      <c r="BF35" s="81">
        <v>0</v>
      </c>
      <c r="BG35" s="81">
        <v>0</v>
      </c>
      <c r="BH35" s="81">
        <v>0</v>
      </c>
      <c r="BI35" s="81">
        <v>0</v>
      </c>
      <c r="BJ35" s="81">
        <v>0</v>
      </c>
      <c r="BK35" s="81">
        <v>0</v>
      </c>
      <c r="BL35" s="81">
        <v>0</v>
      </c>
      <c r="BM35" s="81">
        <v>0</v>
      </c>
      <c r="BN35" s="81">
        <v>0</v>
      </c>
      <c r="BO35" s="81">
        <v>0</v>
      </c>
      <c r="BP35" s="81">
        <v>0</v>
      </c>
      <c r="BQ35" s="81">
        <v>0</v>
      </c>
      <c r="BR35" s="81">
        <v>0</v>
      </c>
      <c r="BS35" s="81">
        <v>0</v>
      </c>
      <c r="BT35" s="81">
        <v>0</v>
      </c>
      <c r="BU35" s="81">
        <v>0</v>
      </c>
      <c r="BV35" s="81">
        <v>0</v>
      </c>
      <c r="BW35" s="81">
        <v>0</v>
      </c>
      <c r="BX35" s="81">
        <v>0</v>
      </c>
      <c r="BY35" s="81">
        <v>0</v>
      </c>
      <c r="BZ35" s="81">
        <v>0</v>
      </c>
      <c r="CA35" s="81">
        <v>0</v>
      </c>
      <c r="CB35" s="81">
        <v>0</v>
      </c>
      <c r="CC35" s="81">
        <v>0</v>
      </c>
      <c r="CD35" s="81">
        <v>0</v>
      </c>
      <c r="CE35" s="81">
        <v>0</v>
      </c>
      <c r="CF35" s="81">
        <v>0</v>
      </c>
      <c r="CG35" s="81">
        <v>0</v>
      </c>
      <c r="CH35" s="81">
        <v>0</v>
      </c>
      <c r="CI35" s="81">
        <v>0</v>
      </c>
      <c r="CJ35" s="81">
        <v>0</v>
      </c>
      <c r="CK35" s="142">
        <v>0</v>
      </c>
      <c r="CL35" s="134"/>
      <c r="CM35" s="134"/>
      <c r="CN35" s="134"/>
      <c r="CO35" s="134"/>
      <c r="CP35" s="134"/>
      <c r="CQ35" s="134"/>
      <c r="CR35" s="134"/>
      <c r="CS35" s="134"/>
      <c r="CT35" s="134"/>
      <c r="CU35" s="134"/>
      <c r="CV35" s="137"/>
      <c r="CW35" s="137"/>
      <c r="CX35" s="137"/>
    </row>
    <row r="36" spans="1:102" ht="12">
      <c r="A36" s="98" t="s">
        <v>237</v>
      </c>
      <c r="B36" s="17" t="s">
        <v>238</v>
      </c>
      <c r="C36" s="25" t="s">
        <v>133</v>
      </c>
      <c r="D36" s="39" t="s">
        <v>134</v>
      </c>
      <c r="E36" s="73">
        <v>0</v>
      </c>
      <c r="F36" s="120">
        <v>8013.428658556066</v>
      </c>
      <c r="G36" s="159">
        <v>1172.1620943000792</v>
      </c>
      <c r="H36" s="159">
        <v>40.10960131871157</v>
      </c>
      <c r="I36" s="159">
        <v>281.3263579482492</v>
      </c>
      <c r="J36" s="159">
        <v>2414.031395352938</v>
      </c>
      <c r="K36" s="159">
        <v>59.19521086813565</v>
      </c>
      <c r="L36" s="159">
        <v>73.06209905638909</v>
      </c>
      <c r="M36" s="159">
        <v>0.26093606805853253</v>
      </c>
      <c r="N36" s="159">
        <v>1468.9582334260842</v>
      </c>
      <c r="O36" s="159">
        <v>94.60796296179363</v>
      </c>
      <c r="P36" s="159">
        <v>203.04553753068947</v>
      </c>
      <c r="Q36" s="159">
        <v>0</v>
      </c>
      <c r="R36" s="159">
        <v>40.40781396792132</v>
      </c>
      <c r="S36" s="159">
        <v>45.55198216678953</v>
      </c>
      <c r="T36" s="159">
        <v>4.995061874263336</v>
      </c>
      <c r="U36" s="159">
        <v>426.92868392491033</v>
      </c>
      <c r="V36" s="159">
        <v>13.643228701346128</v>
      </c>
      <c r="W36" s="159">
        <v>132.96556496639792</v>
      </c>
      <c r="X36" s="159">
        <v>4.365087652807736</v>
      </c>
      <c r="Y36" s="159">
        <v>58.89699821892591</v>
      </c>
      <c r="Z36" s="159">
        <v>14.463313486672943</v>
      </c>
      <c r="AA36" s="159">
        <v>28.442031418380044</v>
      </c>
      <c r="AB36" s="159">
        <v>1239.2599403722734</v>
      </c>
      <c r="AC36" s="160">
        <v>46.446620114418785</v>
      </c>
      <c r="AD36" s="142">
        <f t="shared" si="0"/>
        <v>7863.1257556962355</v>
      </c>
      <c r="AE36" s="81">
        <v>0.8200847853268164</v>
      </c>
      <c r="AF36" s="138">
        <v>0</v>
      </c>
      <c r="AG36" s="81">
        <v>0</v>
      </c>
      <c r="AH36" s="81">
        <v>0</v>
      </c>
      <c r="AI36" s="81">
        <v>0</v>
      </c>
      <c r="AJ36" s="81">
        <v>0</v>
      </c>
      <c r="AK36" s="81">
        <v>0</v>
      </c>
      <c r="AL36" s="81">
        <v>0</v>
      </c>
      <c r="AM36" s="81">
        <v>-2.609360680585325</v>
      </c>
      <c r="AN36" s="81">
        <v>1.1380540225467137</v>
      </c>
      <c r="AO36" s="81">
        <v>0.5822601975820396</v>
      </c>
      <c r="AP36" s="81">
        <v>0.9263230416077903</v>
      </c>
      <c r="AQ36" s="81">
        <v>71.04916367422327</v>
      </c>
      <c r="AR36" s="81">
        <v>0</v>
      </c>
      <c r="AS36" s="81">
        <v>10.847485115004709</v>
      </c>
      <c r="AT36" s="81">
        <v>0</v>
      </c>
      <c r="AU36" s="81">
        <v>0</v>
      </c>
      <c r="AV36" s="81">
        <v>0</v>
      </c>
      <c r="AW36" s="81">
        <v>0</v>
      </c>
      <c r="AX36" s="81">
        <v>3.2057859790048275</v>
      </c>
      <c r="AY36" s="81">
        <v>0</v>
      </c>
      <c r="AZ36" s="81">
        <v>0</v>
      </c>
      <c r="BA36" s="81">
        <v>0</v>
      </c>
      <c r="BB36" s="81">
        <v>0.9319145287804732</v>
      </c>
      <c r="BC36" s="81">
        <v>0</v>
      </c>
      <c r="BD36" s="81">
        <v>0</v>
      </c>
      <c r="BE36" s="81">
        <v>3.3176157224584846</v>
      </c>
      <c r="BF36" s="81">
        <v>0</v>
      </c>
      <c r="BG36" s="81">
        <v>0.22365948690731358</v>
      </c>
      <c r="BH36" s="81">
        <v>0</v>
      </c>
      <c r="BI36" s="81">
        <v>0</v>
      </c>
      <c r="BJ36" s="81">
        <v>0</v>
      </c>
      <c r="BK36" s="81">
        <v>0.2982126492097514</v>
      </c>
      <c r="BL36" s="81">
        <v>0</v>
      </c>
      <c r="BM36" s="81">
        <v>0</v>
      </c>
      <c r="BN36" s="81">
        <v>0</v>
      </c>
      <c r="BO36" s="81">
        <v>0</v>
      </c>
      <c r="BP36" s="81">
        <v>0</v>
      </c>
      <c r="BQ36" s="81">
        <v>0</v>
      </c>
      <c r="BR36" s="81">
        <v>0</v>
      </c>
      <c r="BS36" s="81">
        <v>2.7211904240389813</v>
      </c>
      <c r="BT36" s="81">
        <v>0</v>
      </c>
      <c r="BU36" s="81">
        <v>5.516934010380401</v>
      </c>
      <c r="BV36" s="81">
        <v>0</v>
      </c>
      <c r="BW36" s="81">
        <v>0.18638290575609462</v>
      </c>
      <c r="BX36" s="81">
        <v>0</v>
      </c>
      <c r="BY36" s="81">
        <v>24.71437330325815</v>
      </c>
      <c r="BZ36" s="81">
        <v>0</v>
      </c>
      <c r="CA36" s="81">
        <v>1.0437442722341301</v>
      </c>
      <c r="CB36" s="81">
        <v>24.792654123675725</v>
      </c>
      <c r="CC36" s="81">
        <v>0.484595554965846</v>
      </c>
      <c r="CD36" s="81">
        <v>0.11182974345365679</v>
      </c>
      <c r="CE36" s="81">
        <v>0</v>
      </c>
      <c r="CF36" s="81">
        <v>0</v>
      </c>
      <c r="CG36" s="81">
        <v>0</v>
      </c>
      <c r="CH36" s="81">
        <v>0</v>
      </c>
      <c r="CI36" s="81">
        <v>0</v>
      </c>
      <c r="CJ36" s="81">
        <v>0</v>
      </c>
      <c r="CK36" s="142">
        <v>0</v>
      </c>
      <c r="CL36" s="134"/>
      <c r="CM36" s="134"/>
      <c r="CN36" s="134"/>
      <c r="CO36" s="134"/>
      <c r="CP36" s="134"/>
      <c r="CQ36" s="134"/>
      <c r="CR36" s="134"/>
      <c r="CS36" s="134"/>
      <c r="CT36" s="134"/>
      <c r="CU36" s="134"/>
      <c r="CV36" s="137"/>
      <c r="CW36" s="137"/>
      <c r="CX36" s="137"/>
    </row>
    <row r="37" spans="1:102" ht="12">
      <c r="A37" s="65" t="s">
        <v>41</v>
      </c>
      <c r="B37" s="60" t="s">
        <v>205</v>
      </c>
      <c r="C37" s="43" t="s">
        <v>135</v>
      </c>
      <c r="D37" s="126" t="s">
        <v>136</v>
      </c>
      <c r="E37" s="70">
        <v>1103020</v>
      </c>
      <c r="F37" s="119">
        <v>1186433.5705513246</v>
      </c>
      <c r="G37" s="156">
        <v>141048.33608029602</v>
      </c>
      <c r="H37" s="156">
        <v>92439.40545928598</v>
      </c>
      <c r="I37" s="156">
        <v>66586.10394001774</v>
      </c>
      <c r="J37" s="156">
        <v>214385.9153928509</v>
      </c>
      <c r="K37" s="156">
        <v>78432.17128489153</v>
      </c>
      <c r="L37" s="156">
        <v>16520.2344712675</v>
      </c>
      <c r="M37" s="156">
        <v>49834.892357295204</v>
      </c>
      <c r="N37" s="156">
        <v>267042.135550031</v>
      </c>
      <c r="O37" s="156">
        <v>23754.373176543893</v>
      </c>
      <c r="P37" s="156">
        <v>56525.96722685155</v>
      </c>
      <c r="Q37" s="156">
        <v>0</v>
      </c>
      <c r="R37" s="156">
        <v>4546.217287413616</v>
      </c>
      <c r="S37" s="156">
        <v>2298.2802849226273</v>
      </c>
      <c r="T37" s="156">
        <v>11704.481523179194</v>
      </c>
      <c r="U37" s="156">
        <v>9140.589018892277</v>
      </c>
      <c r="V37" s="156">
        <v>908.3679221360861</v>
      </c>
      <c r="W37" s="156">
        <v>21857.455631400437</v>
      </c>
      <c r="X37" s="156">
        <v>2881.6057096196555</v>
      </c>
      <c r="Y37" s="156">
        <v>25658.799786725333</v>
      </c>
      <c r="Z37" s="156">
        <v>1937.121954434786</v>
      </c>
      <c r="AA37" s="156">
        <v>13763.415649136648</v>
      </c>
      <c r="AB37" s="156">
        <v>18736.456418035894</v>
      </c>
      <c r="AC37" s="157">
        <v>3907.076484368467</v>
      </c>
      <c r="AD37" s="141">
        <f t="shared" si="0"/>
        <v>1123909.4026095963</v>
      </c>
      <c r="AE37" s="135">
        <v>1094.419183296489</v>
      </c>
      <c r="AF37" s="136">
        <v>547.2095916482446</v>
      </c>
      <c r="AG37" s="135">
        <v>1725.8990520585635</v>
      </c>
      <c r="AH37" s="135">
        <v>2900.2108357356965</v>
      </c>
      <c r="AI37" s="135">
        <v>164.16287749447338</v>
      </c>
      <c r="AJ37" s="135">
        <v>0</v>
      </c>
      <c r="AK37" s="135">
        <v>971.8442347672825</v>
      </c>
      <c r="AL37" s="135">
        <v>273.6047958241223</v>
      </c>
      <c r="AM37" s="135">
        <v>526.4156271656113</v>
      </c>
      <c r="AN37" s="135">
        <v>7356.87180138016</v>
      </c>
      <c r="AO37" s="135">
        <v>3327.2313126743206</v>
      </c>
      <c r="AP37" s="135">
        <v>5293.3225428909645</v>
      </c>
      <c r="AQ37" s="135">
        <v>711.372469142718</v>
      </c>
      <c r="AR37" s="135">
        <v>250.62199297489602</v>
      </c>
      <c r="AS37" s="135">
        <v>437.76767331859566</v>
      </c>
      <c r="AT37" s="135">
        <v>383.04671415377123</v>
      </c>
      <c r="AU37" s="135">
        <v>4312.011582188167</v>
      </c>
      <c r="AV37" s="135">
        <v>2033.4308425648767</v>
      </c>
      <c r="AW37" s="135">
        <v>607.4026467295515</v>
      </c>
      <c r="AX37" s="135">
        <v>1258.5820607909627</v>
      </c>
      <c r="AY37" s="135">
        <v>0</v>
      </c>
      <c r="AZ37" s="135">
        <v>0</v>
      </c>
      <c r="BA37" s="135">
        <v>292.20992194016264</v>
      </c>
      <c r="BB37" s="135">
        <v>459.65605698452543</v>
      </c>
      <c r="BC37" s="135">
        <v>0</v>
      </c>
      <c r="BD37" s="135">
        <v>273.6047958241223</v>
      </c>
      <c r="BE37" s="135">
        <v>3366.433407820001</v>
      </c>
      <c r="BF37" s="135">
        <v>1127.251758795384</v>
      </c>
      <c r="BG37" s="135">
        <v>65.66515099778935</v>
      </c>
      <c r="BH37" s="135">
        <v>218.88383665929783</v>
      </c>
      <c r="BI37" s="135">
        <v>678.5398936438233</v>
      </c>
      <c r="BJ37" s="135">
        <v>0</v>
      </c>
      <c r="BK37" s="135">
        <v>0</v>
      </c>
      <c r="BL37" s="135">
        <v>0</v>
      </c>
      <c r="BM37" s="135">
        <v>518.7546928825359</v>
      </c>
      <c r="BN37" s="135">
        <v>1647.1008708612162</v>
      </c>
      <c r="BO37" s="135">
        <v>1887.8730911864438</v>
      </c>
      <c r="BP37" s="135">
        <v>0</v>
      </c>
      <c r="BQ37" s="135">
        <v>218.88383665929783</v>
      </c>
      <c r="BR37" s="135">
        <v>0</v>
      </c>
      <c r="BS37" s="135">
        <v>218.88383665929783</v>
      </c>
      <c r="BT37" s="135">
        <v>218.88383665929783</v>
      </c>
      <c r="BU37" s="135">
        <v>3283.2575498894676</v>
      </c>
      <c r="BV37" s="135">
        <v>0</v>
      </c>
      <c r="BW37" s="135">
        <v>1034.2261282151824</v>
      </c>
      <c r="BX37" s="135">
        <v>1449.0109986845516</v>
      </c>
      <c r="BY37" s="135">
        <v>1641.6287749447338</v>
      </c>
      <c r="BZ37" s="135">
        <v>0</v>
      </c>
      <c r="CA37" s="135">
        <v>106.15866077975946</v>
      </c>
      <c r="CB37" s="135">
        <v>2101.2848319292593</v>
      </c>
      <c r="CC37" s="135">
        <v>656.6515099778935</v>
      </c>
      <c r="CD37" s="135">
        <v>4476.174459682641</v>
      </c>
      <c r="CE37" s="135">
        <v>2407.7222032522764</v>
      </c>
      <c r="CF37" s="135">
        <v>0</v>
      </c>
      <c r="CG37" s="135">
        <v>0</v>
      </c>
      <c r="CH37" s="135">
        <v>0</v>
      </c>
      <c r="CI37" s="135">
        <v>0</v>
      </c>
      <c r="CJ37" s="135">
        <v>0</v>
      </c>
      <c r="CK37" s="141">
        <v>0</v>
      </c>
      <c r="CL37" s="134"/>
      <c r="CM37" s="134"/>
      <c r="CN37" s="134"/>
      <c r="CO37" s="134"/>
      <c r="CP37" s="134"/>
      <c r="CQ37" s="134"/>
      <c r="CR37" s="134"/>
      <c r="CS37" s="134"/>
      <c r="CT37" s="134"/>
      <c r="CU37" s="134"/>
      <c r="CV37" s="137"/>
      <c r="CW37" s="137"/>
      <c r="CX37" s="137"/>
    </row>
    <row r="38" spans="1:102" ht="12">
      <c r="A38" s="66">
        <v>2629</v>
      </c>
      <c r="B38" s="22" t="s">
        <v>203</v>
      </c>
      <c r="C38" s="25" t="s">
        <v>142</v>
      </c>
      <c r="D38" s="39" t="s">
        <v>143</v>
      </c>
      <c r="E38" s="71">
        <v>0</v>
      </c>
      <c r="F38" s="72">
        <v>0</v>
      </c>
      <c r="G38" s="121">
        <v>0</v>
      </c>
      <c r="H38" s="121">
        <v>0</v>
      </c>
      <c r="I38" s="121">
        <v>0</v>
      </c>
      <c r="J38" s="121">
        <v>0</v>
      </c>
      <c r="K38" s="121">
        <v>0</v>
      </c>
      <c r="L38" s="121">
        <v>0</v>
      </c>
      <c r="M38" s="121">
        <v>0</v>
      </c>
      <c r="N38" s="121">
        <v>0</v>
      </c>
      <c r="O38" s="121">
        <v>0</v>
      </c>
      <c r="P38" s="121">
        <v>0</v>
      </c>
      <c r="Q38" s="121">
        <v>0</v>
      </c>
      <c r="R38" s="121">
        <v>0</v>
      </c>
      <c r="S38" s="121">
        <v>0</v>
      </c>
      <c r="T38" s="121">
        <v>0</v>
      </c>
      <c r="U38" s="121">
        <v>0</v>
      </c>
      <c r="V38" s="121">
        <v>0</v>
      </c>
      <c r="W38" s="121">
        <v>0</v>
      </c>
      <c r="X38" s="121">
        <v>0</v>
      </c>
      <c r="Y38" s="121">
        <v>0</v>
      </c>
      <c r="Z38" s="121">
        <v>0</v>
      </c>
      <c r="AA38" s="121">
        <v>0</v>
      </c>
      <c r="AB38" s="121">
        <v>0</v>
      </c>
      <c r="AC38" s="158">
        <v>0</v>
      </c>
      <c r="AD38" s="142">
        <f t="shared" si="0"/>
        <v>0</v>
      </c>
      <c r="AE38" s="81">
        <v>0</v>
      </c>
      <c r="AF38" s="138">
        <v>0</v>
      </c>
      <c r="AG38" s="81">
        <v>0</v>
      </c>
      <c r="AH38" s="81">
        <v>0</v>
      </c>
      <c r="AI38" s="81">
        <v>0</v>
      </c>
      <c r="AJ38" s="81">
        <v>0</v>
      </c>
      <c r="AK38" s="81">
        <v>0</v>
      </c>
      <c r="AL38" s="81">
        <v>0</v>
      </c>
      <c r="AM38" s="81">
        <v>0</v>
      </c>
      <c r="AN38" s="81">
        <v>0</v>
      </c>
      <c r="AO38" s="81">
        <v>0</v>
      </c>
      <c r="AP38" s="81">
        <v>0</v>
      </c>
      <c r="AQ38" s="81">
        <v>0</v>
      </c>
      <c r="AR38" s="81">
        <v>0</v>
      </c>
      <c r="AS38" s="81">
        <v>0</v>
      </c>
      <c r="AT38" s="81">
        <v>0</v>
      </c>
      <c r="AU38" s="81">
        <v>0</v>
      </c>
      <c r="AV38" s="81">
        <v>0</v>
      </c>
      <c r="AW38" s="81">
        <v>0</v>
      </c>
      <c r="AX38" s="81">
        <v>0</v>
      </c>
      <c r="AY38" s="81">
        <v>0</v>
      </c>
      <c r="AZ38" s="81">
        <v>0</v>
      </c>
      <c r="BA38" s="81">
        <v>0</v>
      </c>
      <c r="BB38" s="81">
        <v>0</v>
      </c>
      <c r="BC38" s="81">
        <v>0</v>
      </c>
      <c r="BD38" s="81">
        <v>0</v>
      </c>
      <c r="BE38" s="81">
        <v>0</v>
      </c>
      <c r="BF38" s="81">
        <v>0</v>
      </c>
      <c r="BG38" s="81">
        <v>0</v>
      </c>
      <c r="BH38" s="81">
        <v>0</v>
      </c>
      <c r="BI38" s="81">
        <v>0</v>
      </c>
      <c r="BJ38" s="81">
        <v>0</v>
      </c>
      <c r="BK38" s="81">
        <v>0</v>
      </c>
      <c r="BL38" s="81">
        <v>0</v>
      </c>
      <c r="BM38" s="81">
        <v>0</v>
      </c>
      <c r="BN38" s="81">
        <v>0</v>
      </c>
      <c r="BO38" s="81">
        <v>0</v>
      </c>
      <c r="BP38" s="81">
        <v>0</v>
      </c>
      <c r="BQ38" s="81">
        <v>0</v>
      </c>
      <c r="BR38" s="81">
        <v>0</v>
      </c>
      <c r="BS38" s="81">
        <v>0</v>
      </c>
      <c r="BT38" s="81">
        <v>0</v>
      </c>
      <c r="BU38" s="81">
        <v>0</v>
      </c>
      <c r="BV38" s="81">
        <v>0</v>
      </c>
      <c r="BW38" s="81">
        <v>0</v>
      </c>
      <c r="BX38" s="81">
        <v>0</v>
      </c>
      <c r="BY38" s="81">
        <v>0</v>
      </c>
      <c r="BZ38" s="81">
        <v>0</v>
      </c>
      <c r="CA38" s="81">
        <v>0</v>
      </c>
      <c r="CB38" s="81">
        <v>0</v>
      </c>
      <c r="CC38" s="81">
        <v>0</v>
      </c>
      <c r="CD38" s="81">
        <v>0</v>
      </c>
      <c r="CE38" s="81">
        <v>0</v>
      </c>
      <c r="CF38" s="81">
        <v>0</v>
      </c>
      <c r="CG38" s="81">
        <v>0</v>
      </c>
      <c r="CH38" s="81">
        <v>0</v>
      </c>
      <c r="CI38" s="81">
        <v>0</v>
      </c>
      <c r="CJ38" s="81">
        <v>0</v>
      </c>
      <c r="CK38" s="142">
        <v>0</v>
      </c>
      <c r="CL38" s="134"/>
      <c r="CM38" s="134"/>
      <c r="CN38" s="134"/>
      <c r="CO38" s="134"/>
      <c r="CP38" s="134"/>
      <c r="CQ38" s="134"/>
      <c r="CR38" s="134"/>
      <c r="CS38" s="134"/>
      <c r="CT38" s="134"/>
      <c r="CU38" s="134"/>
      <c r="CV38" s="137"/>
      <c r="CW38" s="137"/>
      <c r="CX38" s="137"/>
    </row>
    <row r="39" spans="1:102" ht="12">
      <c r="A39" s="66">
        <v>2635</v>
      </c>
      <c r="B39" s="22" t="s">
        <v>204</v>
      </c>
      <c r="C39" s="25" t="s">
        <v>142</v>
      </c>
      <c r="D39" s="39" t="s">
        <v>143</v>
      </c>
      <c r="E39" s="71">
        <v>0</v>
      </c>
      <c r="F39" s="72">
        <v>17345.371689548963</v>
      </c>
      <c r="G39" s="121">
        <v>951.5486036586423</v>
      </c>
      <c r="H39" s="121">
        <v>1962.9088338329705</v>
      </c>
      <c r="I39" s="121">
        <v>1379.2923569223365</v>
      </c>
      <c r="J39" s="121">
        <v>3853.318726434806</v>
      </c>
      <c r="K39" s="121">
        <v>1308.6058892219803</v>
      </c>
      <c r="L39" s="121">
        <v>155.87272364693948</v>
      </c>
      <c r="M39" s="121">
        <v>1248.7942627062944</v>
      </c>
      <c r="N39" s="121">
        <v>3871.44346174259</v>
      </c>
      <c r="O39" s="121">
        <v>396.9317032404622</v>
      </c>
      <c r="P39" s="121">
        <v>908.0492389199615</v>
      </c>
      <c r="Q39" s="121">
        <v>0</v>
      </c>
      <c r="R39" s="121">
        <v>0</v>
      </c>
      <c r="S39" s="121">
        <v>0</v>
      </c>
      <c r="T39" s="121">
        <v>262.8086619628631</v>
      </c>
      <c r="U39" s="121">
        <v>0</v>
      </c>
      <c r="V39" s="121">
        <v>0</v>
      </c>
      <c r="W39" s="121">
        <v>458.5558032869266</v>
      </c>
      <c r="X39" s="121">
        <v>0</v>
      </c>
      <c r="Y39" s="121">
        <v>587.2414239721905</v>
      </c>
      <c r="Z39" s="121">
        <v>0</v>
      </c>
      <c r="AA39" s="121">
        <v>0</v>
      </c>
      <c r="AB39" s="121">
        <v>0</v>
      </c>
      <c r="AC39" s="158">
        <v>0</v>
      </c>
      <c r="AD39" s="142">
        <f t="shared" si="0"/>
        <v>17345.371689548963</v>
      </c>
      <c r="AE39" s="81">
        <v>0</v>
      </c>
      <c r="AF39" s="138">
        <v>0</v>
      </c>
      <c r="AG39" s="81">
        <v>0</v>
      </c>
      <c r="AH39" s="81">
        <v>0</v>
      </c>
      <c r="AI39" s="81">
        <v>0</v>
      </c>
      <c r="AJ39" s="81">
        <v>0</v>
      </c>
      <c r="AK39" s="81">
        <v>0</v>
      </c>
      <c r="AL39" s="81">
        <v>0</v>
      </c>
      <c r="AM39" s="81">
        <v>0</v>
      </c>
      <c r="AN39" s="81">
        <v>0</v>
      </c>
      <c r="AO39" s="81">
        <v>0</v>
      </c>
      <c r="AP39" s="81">
        <v>0</v>
      </c>
      <c r="AQ39" s="81">
        <v>0</v>
      </c>
      <c r="AR39" s="81">
        <v>0</v>
      </c>
      <c r="AS39" s="81">
        <v>0</v>
      </c>
      <c r="AT39" s="81">
        <v>0</v>
      </c>
      <c r="AU39" s="81">
        <v>0</v>
      </c>
      <c r="AV39" s="81">
        <v>0</v>
      </c>
      <c r="AW39" s="81">
        <v>0</v>
      </c>
      <c r="AX39" s="81">
        <v>0</v>
      </c>
      <c r="AY39" s="81">
        <v>0</v>
      </c>
      <c r="AZ39" s="81">
        <v>0</v>
      </c>
      <c r="BA39" s="81">
        <v>0</v>
      </c>
      <c r="BB39" s="81">
        <v>0</v>
      </c>
      <c r="BC39" s="81">
        <v>0</v>
      </c>
      <c r="BD39" s="81">
        <v>0</v>
      </c>
      <c r="BE39" s="81">
        <v>0</v>
      </c>
      <c r="BF39" s="81">
        <v>0</v>
      </c>
      <c r="BG39" s="81">
        <v>0</v>
      </c>
      <c r="BH39" s="81">
        <v>0</v>
      </c>
      <c r="BI39" s="81">
        <v>0</v>
      </c>
      <c r="BJ39" s="81">
        <v>0</v>
      </c>
      <c r="BK39" s="81">
        <v>0</v>
      </c>
      <c r="BL39" s="81">
        <v>0</v>
      </c>
      <c r="BM39" s="81">
        <v>0</v>
      </c>
      <c r="BN39" s="81">
        <v>0</v>
      </c>
      <c r="BO39" s="81">
        <v>0</v>
      </c>
      <c r="BP39" s="81">
        <v>0</v>
      </c>
      <c r="BQ39" s="81">
        <v>0</v>
      </c>
      <c r="BR39" s="81">
        <v>0</v>
      </c>
      <c r="BS39" s="81">
        <v>0</v>
      </c>
      <c r="BT39" s="81">
        <v>0</v>
      </c>
      <c r="BU39" s="81">
        <v>0</v>
      </c>
      <c r="BV39" s="81">
        <v>0</v>
      </c>
      <c r="BW39" s="81">
        <v>0</v>
      </c>
      <c r="BX39" s="81">
        <v>0</v>
      </c>
      <c r="BY39" s="81">
        <v>0</v>
      </c>
      <c r="BZ39" s="81">
        <v>0</v>
      </c>
      <c r="CA39" s="81">
        <v>0</v>
      </c>
      <c r="CB39" s="81">
        <v>0</v>
      </c>
      <c r="CC39" s="81">
        <v>0</v>
      </c>
      <c r="CD39" s="81">
        <v>0</v>
      </c>
      <c r="CE39" s="81">
        <v>0</v>
      </c>
      <c r="CF39" s="81">
        <v>0</v>
      </c>
      <c r="CG39" s="81">
        <v>0</v>
      </c>
      <c r="CH39" s="81">
        <v>0</v>
      </c>
      <c r="CI39" s="81">
        <v>0</v>
      </c>
      <c r="CJ39" s="81">
        <v>0</v>
      </c>
      <c r="CK39" s="142">
        <v>0</v>
      </c>
      <c r="CL39" s="134"/>
      <c r="CM39" s="134"/>
      <c r="CN39" s="134"/>
      <c r="CO39" s="134"/>
      <c r="CP39" s="134"/>
      <c r="CQ39" s="134"/>
      <c r="CR39" s="134"/>
      <c r="CS39" s="134"/>
      <c r="CT39" s="134"/>
      <c r="CU39" s="134"/>
      <c r="CV39" s="137"/>
      <c r="CW39" s="137"/>
      <c r="CX39" s="137"/>
    </row>
    <row r="40" spans="1:102" ht="12">
      <c r="A40" s="67" t="s">
        <v>43</v>
      </c>
      <c r="B40" s="23" t="s">
        <v>88</v>
      </c>
      <c r="C40" s="24" t="s">
        <v>142</v>
      </c>
      <c r="D40" s="107" t="s">
        <v>143</v>
      </c>
      <c r="E40" s="73">
        <v>2688056</v>
      </c>
      <c r="F40" s="120">
        <v>2689905.7400092613</v>
      </c>
      <c r="G40" s="159">
        <v>147565.3619127338</v>
      </c>
      <c r="H40" s="159">
        <v>304406.2608599822</v>
      </c>
      <c r="I40" s="159">
        <v>213899.50555350553</v>
      </c>
      <c r="J40" s="159">
        <v>597569.4465266133</v>
      </c>
      <c r="K40" s="159">
        <v>202937.50723998816</v>
      </c>
      <c r="L40" s="159">
        <v>24172.611665704957</v>
      </c>
      <c r="M40" s="159">
        <v>193661.97020547348</v>
      </c>
      <c r="N40" s="159">
        <v>600380.2153249511</v>
      </c>
      <c r="O40" s="159">
        <v>61555.83668359751</v>
      </c>
      <c r="P40" s="159">
        <v>140819.5167967231</v>
      </c>
      <c r="Q40" s="159">
        <v>0</v>
      </c>
      <c r="R40" s="159">
        <v>0</v>
      </c>
      <c r="S40" s="159">
        <v>0</v>
      </c>
      <c r="T40" s="159">
        <v>40756.1475758979</v>
      </c>
      <c r="U40" s="159">
        <v>0</v>
      </c>
      <c r="V40" s="159">
        <v>0</v>
      </c>
      <c r="W40" s="159">
        <v>71112.450597946</v>
      </c>
      <c r="X40" s="159">
        <v>0</v>
      </c>
      <c r="Y40" s="159">
        <v>91068.90906614426</v>
      </c>
      <c r="Z40" s="159">
        <v>0</v>
      </c>
      <c r="AA40" s="159">
        <v>0</v>
      </c>
      <c r="AB40" s="159">
        <v>0</v>
      </c>
      <c r="AC40" s="160">
        <v>0</v>
      </c>
      <c r="AD40" s="143">
        <f t="shared" si="0"/>
        <v>2689905.7400092618</v>
      </c>
      <c r="AE40" s="139">
        <v>0</v>
      </c>
      <c r="AF40" s="140">
        <v>0</v>
      </c>
      <c r="AG40" s="139">
        <v>0</v>
      </c>
      <c r="AH40" s="139">
        <v>0</v>
      </c>
      <c r="AI40" s="139">
        <v>0</v>
      </c>
      <c r="AJ40" s="139">
        <v>0</v>
      </c>
      <c r="AK40" s="139">
        <v>0</v>
      </c>
      <c r="AL40" s="139">
        <v>0</v>
      </c>
      <c r="AM40" s="139">
        <v>0</v>
      </c>
      <c r="AN40" s="139">
        <v>0</v>
      </c>
      <c r="AO40" s="139">
        <v>0</v>
      </c>
      <c r="AP40" s="139">
        <v>0</v>
      </c>
      <c r="AQ40" s="139">
        <v>0</v>
      </c>
      <c r="AR40" s="139">
        <v>0</v>
      </c>
      <c r="AS40" s="139">
        <v>0</v>
      </c>
      <c r="AT40" s="139">
        <v>0</v>
      </c>
      <c r="AU40" s="139">
        <v>0</v>
      </c>
      <c r="AV40" s="139">
        <v>0</v>
      </c>
      <c r="AW40" s="139">
        <v>0</v>
      </c>
      <c r="AX40" s="139">
        <v>0</v>
      </c>
      <c r="AY40" s="139">
        <v>0</v>
      </c>
      <c r="AZ40" s="139">
        <v>0</v>
      </c>
      <c r="BA40" s="139">
        <v>0</v>
      </c>
      <c r="BB40" s="139">
        <v>0</v>
      </c>
      <c r="BC40" s="139">
        <v>0</v>
      </c>
      <c r="BD40" s="139">
        <v>0</v>
      </c>
      <c r="BE40" s="139">
        <v>0</v>
      </c>
      <c r="BF40" s="139">
        <v>0</v>
      </c>
      <c r="BG40" s="139">
        <v>0</v>
      </c>
      <c r="BH40" s="139">
        <v>0</v>
      </c>
      <c r="BI40" s="139">
        <v>0</v>
      </c>
      <c r="BJ40" s="139">
        <v>0</v>
      </c>
      <c r="BK40" s="139">
        <v>0</v>
      </c>
      <c r="BL40" s="139">
        <v>0</v>
      </c>
      <c r="BM40" s="139">
        <v>0</v>
      </c>
      <c r="BN40" s="139">
        <v>0</v>
      </c>
      <c r="BO40" s="139">
        <v>0</v>
      </c>
      <c r="BP40" s="139">
        <v>0</v>
      </c>
      <c r="BQ40" s="139">
        <v>0</v>
      </c>
      <c r="BR40" s="139">
        <v>0</v>
      </c>
      <c r="BS40" s="139">
        <v>0</v>
      </c>
      <c r="BT40" s="139">
        <v>0</v>
      </c>
      <c r="BU40" s="139">
        <v>0</v>
      </c>
      <c r="BV40" s="139">
        <v>0</v>
      </c>
      <c r="BW40" s="139">
        <v>0</v>
      </c>
      <c r="BX40" s="139">
        <v>0</v>
      </c>
      <c r="BY40" s="139">
        <v>0</v>
      </c>
      <c r="BZ40" s="139">
        <v>0</v>
      </c>
      <c r="CA40" s="139">
        <v>0</v>
      </c>
      <c r="CB40" s="139">
        <v>0</v>
      </c>
      <c r="CC40" s="139">
        <v>0</v>
      </c>
      <c r="CD40" s="139">
        <v>0</v>
      </c>
      <c r="CE40" s="139">
        <v>0</v>
      </c>
      <c r="CF40" s="139">
        <v>0</v>
      </c>
      <c r="CG40" s="139">
        <v>0</v>
      </c>
      <c r="CH40" s="139">
        <v>0</v>
      </c>
      <c r="CI40" s="139">
        <v>0</v>
      </c>
      <c r="CJ40" s="139">
        <v>0</v>
      </c>
      <c r="CK40" s="143">
        <v>0</v>
      </c>
      <c r="CL40" s="134"/>
      <c r="CM40" s="134"/>
      <c r="CN40" s="134"/>
      <c r="CO40" s="134"/>
      <c r="CP40" s="134"/>
      <c r="CQ40" s="134"/>
      <c r="CR40" s="134"/>
      <c r="CS40" s="134"/>
      <c r="CT40" s="134"/>
      <c r="CU40" s="134"/>
      <c r="CV40" s="137"/>
      <c r="CW40" s="137"/>
      <c r="CX40" s="137"/>
    </row>
    <row r="41" spans="1:102" ht="12">
      <c r="A41" s="65" t="s">
        <v>44</v>
      </c>
      <c r="B41" s="60" t="s">
        <v>144</v>
      </c>
      <c r="C41" s="43" t="s">
        <v>90</v>
      </c>
      <c r="D41" s="126" t="s">
        <v>91</v>
      </c>
      <c r="E41" s="70">
        <v>2108855</v>
      </c>
      <c r="F41" s="119">
        <v>2215637.5642578052</v>
      </c>
      <c r="G41" s="156">
        <v>362918.0548539539</v>
      </c>
      <c r="H41" s="156">
        <v>95108.26856054108</v>
      </c>
      <c r="I41" s="156">
        <v>59295.39144577591</v>
      </c>
      <c r="J41" s="156">
        <v>395114.5878602729</v>
      </c>
      <c r="K41" s="156">
        <v>89591.49872163599</v>
      </c>
      <c r="L41" s="156">
        <v>28377.230810153957</v>
      </c>
      <c r="M41" s="156">
        <v>27923.86988693768</v>
      </c>
      <c r="N41" s="156">
        <v>384837.52832759696</v>
      </c>
      <c r="O41" s="156">
        <v>30251.298347402655</v>
      </c>
      <c r="P41" s="156">
        <v>90105.48348923583</v>
      </c>
      <c r="Q41" s="156">
        <v>469.17583914243033</v>
      </c>
      <c r="R41" s="156">
        <v>16634.655734988075</v>
      </c>
      <c r="S41" s="156">
        <v>16592.482625851677</v>
      </c>
      <c r="T41" s="156">
        <v>9739.352391186965</v>
      </c>
      <c r="U41" s="156">
        <v>49650.92855014584</v>
      </c>
      <c r="V41" s="156">
        <v>2949.481820226851</v>
      </c>
      <c r="W41" s="156">
        <v>15490.710149663273</v>
      </c>
      <c r="X41" s="156">
        <v>18177.13720165184</v>
      </c>
      <c r="Y41" s="156">
        <v>15013.62685255777</v>
      </c>
      <c r="Z41" s="156">
        <v>14299.319816560024</v>
      </c>
      <c r="AA41" s="156">
        <v>79949.67164532693</v>
      </c>
      <c r="AB41" s="156">
        <v>117657.70285190901</v>
      </c>
      <c r="AC41" s="157">
        <v>5442.966897916396</v>
      </c>
      <c r="AD41" s="142">
        <f t="shared" si="0"/>
        <v>1925590.424680634</v>
      </c>
      <c r="AE41" s="81">
        <v>6254.799248792063</v>
      </c>
      <c r="AF41" s="138">
        <v>1257.285816128872</v>
      </c>
      <c r="AG41" s="81">
        <v>3879.926040548637</v>
      </c>
      <c r="AH41" s="81">
        <v>4401.818266111565</v>
      </c>
      <c r="AI41" s="81">
        <v>861.9129179751388</v>
      </c>
      <c r="AJ41" s="81">
        <v>3263.1443194288127</v>
      </c>
      <c r="AK41" s="81">
        <v>9865.871718596161</v>
      </c>
      <c r="AL41" s="81">
        <v>579.8802506254757</v>
      </c>
      <c r="AM41" s="81">
        <v>1418.0707947113904</v>
      </c>
      <c r="AN41" s="81">
        <v>10566.762434249888</v>
      </c>
      <c r="AO41" s="81">
        <v>4138.60534871402</v>
      </c>
      <c r="AP41" s="81">
        <v>6584.144872954122</v>
      </c>
      <c r="AQ41" s="81">
        <v>5643.289166314288</v>
      </c>
      <c r="AR41" s="81">
        <v>3179.852428884427</v>
      </c>
      <c r="AS41" s="81">
        <v>2019.0375999050652</v>
      </c>
      <c r="AT41" s="81">
        <v>1191.39033310325</v>
      </c>
      <c r="AU41" s="81">
        <v>13213.36225629777</v>
      </c>
      <c r="AV41" s="81">
        <v>9367.701866922456</v>
      </c>
      <c r="AW41" s="81">
        <v>1025.333715878682</v>
      </c>
      <c r="AX41" s="81">
        <v>5527.313116189193</v>
      </c>
      <c r="AY41" s="81">
        <v>0</v>
      </c>
      <c r="AZ41" s="81">
        <v>7.907457963074668</v>
      </c>
      <c r="BA41" s="81">
        <v>2090.204721572737</v>
      </c>
      <c r="BB41" s="81">
        <v>1700.1034620610535</v>
      </c>
      <c r="BC41" s="81">
        <v>131.79096605124445</v>
      </c>
      <c r="BD41" s="81">
        <v>268.85357074453873</v>
      </c>
      <c r="BE41" s="81">
        <v>5179.384965813908</v>
      </c>
      <c r="BF41" s="81">
        <v>6246.891790828987</v>
      </c>
      <c r="BG41" s="81">
        <v>115.97605012509513</v>
      </c>
      <c r="BH41" s="81">
        <v>680.0413848244214</v>
      </c>
      <c r="BI41" s="81">
        <v>2931.031084979677</v>
      </c>
      <c r="BJ41" s="81">
        <v>0</v>
      </c>
      <c r="BK41" s="81">
        <v>1655.2945336036303</v>
      </c>
      <c r="BL41" s="81">
        <v>0</v>
      </c>
      <c r="BM41" s="81">
        <v>5727.635384587084</v>
      </c>
      <c r="BN41" s="81">
        <v>12719.409715537708</v>
      </c>
      <c r="BO41" s="81">
        <v>6202.082862371564</v>
      </c>
      <c r="BP41" s="81">
        <v>163.42079790354313</v>
      </c>
      <c r="BQ41" s="81">
        <v>2032.2166965101896</v>
      </c>
      <c r="BR41" s="81">
        <v>179.23571382969246</v>
      </c>
      <c r="BS41" s="81">
        <v>9747.259849150041</v>
      </c>
      <c r="BT41" s="81">
        <v>353.19978901733515</v>
      </c>
      <c r="BU41" s="81">
        <v>89874.58571671406</v>
      </c>
      <c r="BV41" s="81">
        <v>622.0533597618739</v>
      </c>
      <c r="BW41" s="81">
        <v>5195.199881740056</v>
      </c>
      <c r="BX41" s="81">
        <v>3553.0844447415507</v>
      </c>
      <c r="BY41" s="81">
        <v>4646.94946296688</v>
      </c>
      <c r="BZ41" s="81">
        <v>0</v>
      </c>
      <c r="CA41" s="81">
        <v>353.19978901733515</v>
      </c>
      <c r="CB41" s="81">
        <v>7844.725463234277</v>
      </c>
      <c r="CC41" s="81">
        <v>1025.333715878682</v>
      </c>
      <c r="CD41" s="81">
        <v>508.71312895780363</v>
      </c>
      <c r="CE41" s="81">
        <v>825.0114474807904</v>
      </c>
      <c r="CF41" s="81">
        <v>0</v>
      </c>
      <c r="CG41" s="81">
        <v>0</v>
      </c>
      <c r="CH41" s="81">
        <v>0</v>
      </c>
      <c r="CI41" s="81">
        <v>4944.797046242693</v>
      </c>
      <c r="CJ41" s="81">
        <v>2372.2373889224004</v>
      </c>
      <c r="CK41" s="142">
        <v>15909.80542170623</v>
      </c>
      <c r="CL41" s="134"/>
      <c r="CM41" s="134"/>
      <c r="CN41" s="134"/>
      <c r="CO41" s="134"/>
      <c r="CP41" s="134"/>
      <c r="CQ41" s="134"/>
      <c r="CR41" s="134"/>
      <c r="CS41" s="134"/>
      <c r="CT41" s="134"/>
      <c r="CU41" s="134"/>
      <c r="CV41" s="137"/>
      <c r="CW41" s="137"/>
      <c r="CX41" s="137"/>
    </row>
    <row r="42" spans="1:102" ht="12">
      <c r="A42" s="66" t="s">
        <v>45</v>
      </c>
      <c r="B42" s="22" t="s">
        <v>254</v>
      </c>
      <c r="C42" s="25" t="s">
        <v>100</v>
      </c>
      <c r="D42" s="39" t="s">
        <v>101</v>
      </c>
      <c r="E42" s="71">
        <v>1303755.372</v>
      </c>
      <c r="F42" s="71">
        <v>1530317.3602358834</v>
      </c>
      <c r="G42" s="168">
        <v>201058.61745988042</v>
      </c>
      <c r="H42" s="81">
        <v>19137.7347397313</v>
      </c>
      <c r="I42" s="81">
        <v>22899.04251946677</v>
      </c>
      <c r="J42" s="81">
        <v>282621.6709068623</v>
      </c>
      <c r="K42" s="81">
        <v>142448.4552642178</v>
      </c>
      <c r="L42" s="81">
        <v>13861.866026241749</v>
      </c>
      <c r="M42" s="81">
        <v>13361.281941302319</v>
      </c>
      <c r="N42" s="81">
        <v>298248.7820117442</v>
      </c>
      <c r="O42" s="81">
        <v>34336.67000590264</v>
      </c>
      <c r="P42" s="81">
        <v>43268.240248310154</v>
      </c>
      <c r="Q42" s="81">
        <v>4944.15006921376</v>
      </c>
      <c r="R42" s="81">
        <v>20.65072726381976</v>
      </c>
      <c r="S42" s="81">
        <v>9062.793851096598</v>
      </c>
      <c r="T42" s="81">
        <v>2576.374277369716</v>
      </c>
      <c r="U42" s="81">
        <v>43361.29922180281</v>
      </c>
      <c r="V42" s="81">
        <v>4649.811855301594</v>
      </c>
      <c r="W42" s="81">
        <v>4618.705063600397</v>
      </c>
      <c r="X42" s="81">
        <v>519.4050009267072</v>
      </c>
      <c r="Y42" s="81">
        <v>2815.033948152848</v>
      </c>
      <c r="Z42" s="81">
        <v>2363.8547676800267</v>
      </c>
      <c r="AA42" s="81">
        <v>194551.2857572788</v>
      </c>
      <c r="AB42" s="81">
        <v>23221.873508970788</v>
      </c>
      <c r="AC42" s="81">
        <v>10379.996568595176</v>
      </c>
      <c r="AD42" s="71">
        <v>1460122.3162481734</v>
      </c>
      <c r="AE42" s="81">
        <v>1735.4452949936633</v>
      </c>
      <c r="AF42" s="81">
        <v>429.4828467652642</v>
      </c>
      <c r="AG42" s="81">
        <v>474.96672706785455</v>
      </c>
      <c r="AH42" s="81">
        <v>1747.469769096647</v>
      </c>
      <c r="AI42" s="81">
        <v>0</v>
      </c>
      <c r="AJ42" s="81">
        <v>0</v>
      </c>
      <c r="AK42" s="81">
        <v>896.8689271160202</v>
      </c>
      <c r="AL42" s="81">
        <v>182.45832443223028</v>
      </c>
      <c r="AM42" s="81">
        <v>0</v>
      </c>
      <c r="AN42" s="81">
        <v>3676.5483073899873</v>
      </c>
      <c r="AO42" s="81">
        <v>2202.3242562192063</v>
      </c>
      <c r="AP42" s="81">
        <v>3465.97362568565</v>
      </c>
      <c r="AQ42" s="81">
        <v>0</v>
      </c>
      <c r="AR42" s="81">
        <v>733.3099391543491</v>
      </c>
      <c r="AS42" s="81">
        <v>0</v>
      </c>
      <c r="AT42" s="81">
        <v>0</v>
      </c>
      <c r="AU42" s="81">
        <v>5512.698572996139</v>
      </c>
      <c r="AV42" s="81">
        <v>4356.780649444101</v>
      </c>
      <c r="AW42" s="81">
        <v>682.7810077607243</v>
      </c>
      <c r="AX42" s="81">
        <v>6808.989161619964</v>
      </c>
      <c r="AY42" s="81">
        <v>0</v>
      </c>
      <c r="AZ42" s="81">
        <v>0</v>
      </c>
      <c r="BA42" s="81">
        <v>1268.8434194757103</v>
      </c>
      <c r="BB42" s="81">
        <v>685.9178270919374</v>
      </c>
      <c r="BC42" s="81">
        <v>0</v>
      </c>
      <c r="BD42" s="81">
        <v>2637.2808527174375</v>
      </c>
      <c r="BE42" s="81">
        <v>2082.063831092714</v>
      </c>
      <c r="BF42" s="81">
        <v>0</v>
      </c>
      <c r="BG42" s="81">
        <v>0</v>
      </c>
      <c r="BH42" s="81">
        <v>0</v>
      </c>
      <c r="BI42" s="81">
        <v>914.1214334376925</v>
      </c>
      <c r="BJ42" s="81">
        <v>0</v>
      </c>
      <c r="BK42" s="81">
        <v>0</v>
      </c>
      <c r="BL42" s="81">
        <v>0</v>
      </c>
      <c r="BM42" s="81">
        <v>493.7876430551333</v>
      </c>
      <c r="BN42" s="81">
        <v>1711.0565246934812</v>
      </c>
      <c r="BO42" s="81">
        <v>5498.844287616614</v>
      </c>
      <c r="BP42" s="81">
        <v>1500.1054246693982</v>
      </c>
      <c r="BQ42" s="81">
        <v>21245.677330306517</v>
      </c>
      <c r="BR42" s="81">
        <v>5000.612817175595</v>
      </c>
      <c r="BS42" s="81">
        <v>2575.590072536913</v>
      </c>
      <c r="BT42" s="81">
        <v>106.91325887218079</v>
      </c>
      <c r="BU42" s="81">
        <v>64844.329214837795</v>
      </c>
      <c r="BV42" s="81">
        <v>0</v>
      </c>
      <c r="BW42" s="81">
        <v>1810.990360553713</v>
      </c>
      <c r="BX42" s="81">
        <v>4116.813970606297</v>
      </c>
      <c r="BY42" s="81">
        <v>3603.94400995295</v>
      </c>
      <c r="BZ42" s="81">
        <v>0</v>
      </c>
      <c r="CA42" s="81">
        <v>0</v>
      </c>
      <c r="CB42" s="81">
        <v>2986.774806536767</v>
      </c>
      <c r="CC42" s="81">
        <v>0</v>
      </c>
      <c r="CD42" s="81">
        <v>0</v>
      </c>
      <c r="CE42" s="81">
        <v>0</v>
      </c>
      <c r="CF42" s="81">
        <v>0</v>
      </c>
      <c r="CG42" s="81">
        <v>0</v>
      </c>
      <c r="CH42" s="81">
        <v>0</v>
      </c>
      <c r="CI42" s="81">
        <v>0</v>
      </c>
      <c r="CJ42" s="81">
        <v>0</v>
      </c>
      <c r="CK42" s="142">
        <v>0</v>
      </c>
      <c r="CL42" s="134"/>
      <c r="CM42" s="134"/>
      <c r="CN42" s="134"/>
      <c r="CO42" s="134"/>
      <c r="CP42" s="134"/>
      <c r="CQ42" s="134"/>
      <c r="CR42" s="134"/>
      <c r="CS42" s="134"/>
      <c r="CT42" s="134"/>
      <c r="CU42" s="134"/>
      <c r="CV42" s="137"/>
      <c r="CW42" s="137"/>
      <c r="CX42" s="137"/>
    </row>
    <row r="43" spans="1:102" ht="12">
      <c r="A43" s="66" t="s">
        <v>46</v>
      </c>
      <c r="B43" s="22" t="s">
        <v>145</v>
      </c>
      <c r="C43" s="25" t="s">
        <v>146</v>
      </c>
      <c r="D43" s="39" t="s">
        <v>147</v>
      </c>
      <c r="E43" s="71">
        <v>1821693</v>
      </c>
      <c r="F43" s="72">
        <v>2122467.488820307</v>
      </c>
      <c r="G43" s="121">
        <v>329060.1461770614</v>
      </c>
      <c r="H43" s="121">
        <v>50866.2204559313</v>
      </c>
      <c r="I43" s="121">
        <v>65657.56623067848</v>
      </c>
      <c r="J43" s="121">
        <v>508944.5984346592</v>
      </c>
      <c r="K43" s="121">
        <v>50751.372674767124</v>
      </c>
      <c r="L43" s="121">
        <v>23267.722085895253</v>
      </c>
      <c r="M43" s="121">
        <v>13409.37598982862</v>
      </c>
      <c r="N43" s="121">
        <v>378864.29614325234</v>
      </c>
      <c r="O43" s="121">
        <v>27018.71264929261</v>
      </c>
      <c r="P43" s="121">
        <v>70047.9332142369</v>
      </c>
      <c r="Q43" s="121">
        <v>224.72323117823902</v>
      </c>
      <c r="R43" s="121">
        <v>13318.859180030911</v>
      </c>
      <c r="S43" s="121">
        <v>13979.911411287569</v>
      </c>
      <c r="T43" s="121">
        <v>5326.406417426957</v>
      </c>
      <c r="U43" s="121">
        <v>80320.51070142696</v>
      </c>
      <c r="V43" s="121">
        <v>3219.525354530795</v>
      </c>
      <c r="W43" s="121">
        <v>25028.539184262776</v>
      </c>
      <c r="X43" s="121">
        <v>9284.460910653492</v>
      </c>
      <c r="Y43" s="121">
        <v>14990.98596417523</v>
      </c>
      <c r="Z43" s="121">
        <v>8764.412967767988</v>
      </c>
      <c r="AA43" s="121">
        <v>42060.48141913724</v>
      </c>
      <c r="AB43" s="121">
        <v>220472.60491838286</v>
      </c>
      <c r="AC43" s="158">
        <v>8758.057066910254</v>
      </c>
      <c r="AD43" s="142">
        <f t="shared" si="0"/>
        <v>1963637.4227827745</v>
      </c>
      <c r="AE43" s="81">
        <v>3104.494321846542</v>
      </c>
      <c r="AF43" s="138">
        <v>602.2077599551685</v>
      </c>
      <c r="AG43" s="81">
        <v>1858.3853724402686</v>
      </c>
      <c r="AH43" s="81">
        <v>2108.3584048744897</v>
      </c>
      <c r="AI43" s="81">
        <v>412.83425053530425</v>
      </c>
      <c r="AJ43" s="81">
        <v>1562.9626977452801</v>
      </c>
      <c r="AK43" s="81">
        <v>4725.500305057015</v>
      </c>
      <c r="AL43" s="81">
        <v>277.747813815801</v>
      </c>
      <c r="AM43" s="81">
        <v>333.6570084359065</v>
      </c>
      <c r="AN43" s="81">
        <v>5211.923717120718</v>
      </c>
      <c r="AO43" s="81">
        <v>2059.3959832086166</v>
      </c>
      <c r="AP43" s="81">
        <v>3276.311791468253</v>
      </c>
      <c r="AQ43" s="81">
        <v>12112.16839641162</v>
      </c>
      <c r="AR43" s="81">
        <v>1523.068011760829</v>
      </c>
      <c r="AS43" s="81">
        <v>2403.6206709162784</v>
      </c>
      <c r="AT43" s="81">
        <v>570.6455083851912</v>
      </c>
      <c r="AU43" s="81">
        <v>6328.8626848118665</v>
      </c>
      <c r="AV43" s="81">
        <v>4486.889683187986</v>
      </c>
      <c r="AW43" s="81">
        <v>491.1086344288482</v>
      </c>
      <c r="AX43" s="81">
        <v>3071.990054548283</v>
      </c>
      <c r="AY43" s="81">
        <v>0</v>
      </c>
      <c r="AZ43" s="81">
        <v>3.7874701883972866</v>
      </c>
      <c r="BA43" s="81">
        <v>1001.1546197996828</v>
      </c>
      <c r="BB43" s="81">
        <v>937.721320987562</v>
      </c>
      <c r="BC43" s="81">
        <v>63.124503139954776</v>
      </c>
      <c r="BD43" s="81">
        <v>128.77398640550774</v>
      </c>
      <c r="BE43" s="81">
        <v>2920.1511939166603</v>
      </c>
      <c r="BF43" s="81">
        <v>2992.1014488338565</v>
      </c>
      <c r="BG43" s="81">
        <v>85.16921807887508</v>
      </c>
      <c r="BH43" s="81">
        <v>325.72243620216665</v>
      </c>
      <c r="BI43" s="81">
        <v>1403.888949832594</v>
      </c>
      <c r="BJ43" s="81">
        <v>0</v>
      </c>
      <c r="BK43" s="81">
        <v>832.3366331921184</v>
      </c>
      <c r="BL43" s="81">
        <v>0</v>
      </c>
      <c r="BM43" s="81">
        <v>2743.390906462435</v>
      </c>
      <c r="BN43" s="81">
        <v>6092.272047043316</v>
      </c>
      <c r="BO43" s="81">
        <v>2970.6391177662717</v>
      </c>
      <c r="BP43" s="81">
        <v>78.27438389354393</v>
      </c>
      <c r="BQ43" s="81">
        <v>973.3798384181027</v>
      </c>
      <c r="BR43" s="81">
        <v>85.8493242703385</v>
      </c>
      <c r="BS43" s="81">
        <v>5029.06072523892</v>
      </c>
      <c r="BT43" s="81">
        <v>169.1736684150788</v>
      </c>
      <c r="BU43" s="81">
        <v>43778.24683174018</v>
      </c>
      <c r="BV43" s="81">
        <v>297.94765482058654</v>
      </c>
      <c r="BW43" s="81">
        <v>2513.050959873446</v>
      </c>
      <c r="BX43" s="81">
        <v>1701.8366046531808</v>
      </c>
      <c r="BY43" s="81">
        <v>5498.741893101299</v>
      </c>
      <c r="BZ43" s="81">
        <v>0</v>
      </c>
      <c r="CA43" s="81">
        <v>307.39872655508157</v>
      </c>
      <c r="CB43" s="81">
        <v>7040.761716649664</v>
      </c>
      <c r="CC43" s="81">
        <v>555.2845542795637</v>
      </c>
      <c r="CD43" s="81">
        <v>258.47040977808285</v>
      </c>
      <c r="CE43" s="81">
        <v>395.1593896561169</v>
      </c>
      <c r="CF43" s="81">
        <v>0</v>
      </c>
      <c r="CG43" s="81">
        <v>0</v>
      </c>
      <c r="CH43" s="81">
        <v>0</v>
      </c>
      <c r="CI43" s="81">
        <v>2368.431357811103</v>
      </c>
      <c r="CJ43" s="81">
        <v>1136.241056519186</v>
      </c>
      <c r="CK43" s="142">
        <v>7620.39001905534</v>
      </c>
      <c r="CL43" s="134"/>
      <c r="CM43" s="134"/>
      <c r="CN43" s="134"/>
      <c r="CO43" s="134"/>
      <c r="CP43" s="134"/>
      <c r="CQ43" s="134"/>
      <c r="CR43" s="134"/>
      <c r="CS43" s="134"/>
      <c r="CT43" s="134"/>
      <c r="CU43" s="134"/>
      <c r="CV43" s="137"/>
      <c r="CW43" s="137"/>
      <c r="CX43" s="137"/>
    </row>
    <row r="44" spans="1:102" ht="12">
      <c r="A44" s="66" t="s">
        <v>47</v>
      </c>
      <c r="B44" s="22" t="s">
        <v>148</v>
      </c>
      <c r="C44" s="25" t="s">
        <v>90</v>
      </c>
      <c r="D44" s="39" t="s">
        <v>91</v>
      </c>
      <c r="E44" s="71">
        <v>54634</v>
      </c>
      <c r="F44" s="72">
        <v>113858.11381561468</v>
      </c>
      <c r="G44" s="121">
        <v>18649.78544410297</v>
      </c>
      <c r="H44" s="121">
        <v>4887.463654372363</v>
      </c>
      <c r="I44" s="121">
        <v>3047.096482242626</v>
      </c>
      <c r="J44" s="121">
        <v>20304.314406167057</v>
      </c>
      <c r="K44" s="121">
        <v>4603.965568608946</v>
      </c>
      <c r="L44" s="121">
        <v>1458.261056535567</v>
      </c>
      <c r="M44" s="121">
        <v>1434.9635549821471</v>
      </c>
      <c r="N44" s="121">
        <v>19776.192554092733</v>
      </c>
      <c r="O44" s="121">
        <v>1554.5664263290637</v>
      </c>
      <c r="P44" s="121">
        <v>4630.378433742184</v>
      </c>
      <c r="Q44" s="121">
        <v>24.110205095980948</v>
      </c>
      <c r="R44" s="121">
        <v>854.8286761839088</v>
      </c>
      <c r="S44" s="121">
        <v>852.661466737079</v>
      </c>
      <c r="T44" s="121">
        <v>500.48993162724497</v>
      </c>
      <c r="U44" s="121">
        <v>2551.482771870748</v>
      </c>
      <c r="V44" s="121">
        <v>151.5692106876555</v>
      </c>
      <c r="W44" s="121">
        <v>796.0431199386518</v>
      </c>
      <c r="X44" s="121">
        <v>934.0943617017068</v>
      </c>
      <c r="Y44" s="121">
        <v>771.5265630713903</v>
      </c>
      <c r="Z44" s="121">
        <v>734.8194530657115</v>
      </c>
      <c r="AA44" s="121">
        <v>4108.487308827495</v>
      </c>
      <c r="AB44" s="121">
        <v>6046.243455474144</v>
      </c>
      <c r="AC44" s="158">
        <v>279.70546923146435</v>
      </c>
      <c r="AD44" s="142">
        <f t="shared" si="0"/>
        <v>98953.04957468882</v>
      </c>
      <c r="AE44" s="81">
        <v>321.424251082937</v>
      </c>
      <c r="AF44" s="138">
        <v>64.60993163361186</v>
      </c>
      <c r="AG44" s="81">
        <v>199.38326910833683</v>
      </c>
      <c r="AH44" s="81">
        <v>226.20248601285496</v>
      </c>
      <c r="AI44" s="81">
        <v>44.29234306958298</v>
      </c>
      <c r="AJ44" s="81">
        <v>167.68783094845176</v>
      </c>
      <c r="AK44" s="81">
        <v>506.99155996773425</v>
      </c>
      <c r="AL44" s="81">
        <v>29.79912989390904</v>
      </c>
      <c r="AM44" s="81">
        <v>72.87241764965027</v>
      </c>
      <c r="AN44" s="81">
        <v>543.0092264681404</v>
      </c>
      <c r="AO44" s="81">
        <v>212.67639005282882</v>
      </c>
      <c r="AP44" s="81">
        <v>338.3488023567731</v>
      </c>
      <c r="AQ44" s="81">
        <v>289.99971410390566</v>
      </c>
      <c r="AR44" s="81">
        <v>163.40759229096304</v>
      </c>
      <c r="AS44" s="81">
        <v>103.75515226697419</v>
      </c>
      <c r="AT44" s="81">
        <v>61.223666872940385</v>
      </c>
      <c r="AU44" s="81">
        <v>679.0138098098455</v>
      </c>
      <c r="AV44" s="81">
        <v>481.39139837705784</v>
      </c>
      <c r="AW44" s="81">
        <v>52.69027967604825</v>
      </c>
      <c r="AX44" s="81">
        <v>284.03988812512387</v>
      </c>
      <c r="AY44" s="81">
        <v>0</v>
      </c>
      <c r="AZ44" s="81">
        <v>0.40635177128057776</v>
      </c>
      <c r="BA44" s="81">
        <v>107.4123182084994</v>
      </c>
      <c r="BB44" s="81">
        <v>87.36563082532422</v>
      </c>
      <c r="BC44" s="81">
        <v>6.772529521342963</v>
      </c>
      <c r="BD44" s="81">
        <v>13.815960223539644</v>
      </c>
      <c r="BE44" s="81">
        <v>266.1604101887785</v>
      </c>
      <c r="BF44" s="81">
        <v>321.01789931165644</v>
      </c>
      <c r="BG44" s="81">
        <v>5.959825978781807</v>
      </c>
      <c r="BH44" s="81">
        <v>34.94625233012969</v>
      </c>
      <c r="BI44" s="81">
        <v>150.6210565546675</v>
      </c>
      <c r="BJ44" s="81">
        <v>0</v>
      </c>
      <c r="BK44" s="81">
        <v>85.06297078806762</v>
      </c>
      <c r="BL44" s="81">
        <v>0</v>
      </c>
      <c r="BM44" s="81">
        <v>294.3341329975652</v>
      </c>
      <c r="BN44" s="81">
        <v>653.6303691638522</v>
      </c>
      <c r="BO44" s="81">
        <v>318.71523927439983</v>
      </c>
      <c r="BP44" s="81">
        <v>8.397936606465274</v>
      </c>
      <c r="BQ44" s="81">
        <v>104.43240521910849</v>
      </c>
      <c r="BR44" s="81">
        <v>9.21064014902643</v>
      </c>
      <c r="BS44" s="81">
        <v>500.89628339852555</v>
      </c>
      <c r="BT44" s="81">
        <v>18.15037911719914</v>
      </c>
      <c r="BU44" s="81">
        <v>4618.512962020791</v>
      </c>
      <c r="BV44" s="81">
        <v>31.966339340738788</v>
      </c>
      <c r="BW44" s="81">
        <v>266.9731137313396</v>
      </c>
      <c r="BX44" s="81">
        <v>182.58739589540627</v>
      </c>
      <c r="BY44" s="81">
        <v>238.79939092255287</v>
      </c>
      <c r="BZ44" s="81">
        <v>0</v>
      </c>
      <c r="CA44" s="81">
        <v>18.15037911719914</v>
      </c>
      <c r="CB44" s="81">
        <v>403.1280472284186</v>
      </c>
      <c r="CC44" s="81">
        <v>52.69027967604825</v>
      </c>
      <c r="CD44" s="81">
        <v>26.14196395238384</v>
      </c>
      <c r="CE44" s="81">
        <v>42.396034803606945</v>
      </c>
      <c r="CF44" s="81">
        <v>0</v>
      </c>
      <c r="CG44" s="81">
        <v>0</v>
      </c>
      <c r="CH44" s="81">
        <v>0</v>
      </c>
      <c r="CI44" s="81">
        <v>254.105307640788</v>
      </c>
      <c r="CJ44" s="81">
        <v>121.90553138417334</v>
      </c>
      <c r="CK44" s="142">
        <v>817.5797638165225</v>
      </c>
      <c r="CL44" s="134"/>
      <c r="CM44" s="134"/>
      <c r="CN44" s="134"/>
      <c r="CO44" s="134"/>
      <c r="CP44" s="134"/>
      <c r="CQ44" s="134"/>
      <c r="CR44" s="134"/>
      <c r="CS44" s="134"/>
      <c r="CT44" s="134"/>
      <c r="CU44" s="134"/>
      <c r="CV44" s="137"/>
      <c r="CW44" s="137"/>
      <c r="CX44" s="137"/>
    </row>
    <row r="45" spans="1:102" ht="12">
      <c r="A45" s="66" t="s">
        <v>48</v>
      </c>
      <c r="B45" s="22" t="s">
        <v>149</v>
      </c>
      <c r="C45" s="25" t="s">
        <v>90</v>
      </c>
      <c r="D45" s="39" t="s">
        <v>91</v>
      </c>
      <c r="E45" s="71">
        <v>636405</v>
      </c>
      <c r="F45" s="72">
        <v>1491663.308354651</v>
      </c>
      <c r="G45" s="121">
        <v>244332.17557693183</v>
      </c>
      <c r="H45" s="121">
        <v>64031.01157946961</v>
      </c>
      <c r="I45" s="121">
        <v>39920.22937371472</v>
      </c>
      <c r="J45" s="121">
        <v>266008.2780751504</v>
      </c>
      <c r="K45" s="121">
        <v>60316.882841952494</v>
      </c>
      <c r="L45" s="121">
        <v>19104.78260301443</v>
      </c>
      <c r="M45" s="121">
        <v>18799.5603656265</v>
      </c>
      <c r="N45" s="121">
        <v>259089.31584506002</v>
      </c>
      <c r="O45" s="121">
        <v>20366.486154077338</v>
      </c>
      <c r="P45" s="121">
        <v>60662.9196808516</v>
      </c>
      <c r="Q45" s="121">
        <v>315.86952473867444</v>
      </c>
      <c r="R45" s="121">
        <v>11199.171745088619</v>
      </c>
      <c r="S45" s="121">
        <v>11170.778978819975</v>
      </c>
      <c r="T45" s="121">
        <v>6556.95446016518</v>
      </c>
      <c r="U45" s="121">
        <v>33427.15863765399</v>
      </c>
      <c r="V45" s="121">
        <v>1985.7190909133521</v>
      </c>
      <c r="W45" s="121">
        <v>10429.017960051628</v>
      </c>
      <c r="X45" s="121">
        <v>12237.637171364306</v>
      </c>
      <c r="Y45" s="121">
        <v>10107.824791637582</v>
      </c>
      <c r="Z45" s="121">
        <v>9626.922312962408</v>
      </c>
      <c r="AA45" s="121">
        <v>53825.58665378355</v>
      </c>
      <c r="AB45" s="121">
        <v>79212.26879373567</v>
      </c>
      <c r="AC45" s="158">
        <v>3664.4413965469817</v>
      </c>
      <c r="AD45" s="142">
        <f t="shared" si="0"/>
        <v>1296390.9936133109</v>
      </c>
      <c r="AE45" s="81">
        <v>4211.002147218396</v>
      </c>
      <c r="AF45" s="138">
        <v>846.4593443839758</v>
      </c>
      <c r="AG45" s="81">
        <v>2612.13449671533</v>
      </c>
      <c r="AH45" s="81">
        <v>2963.4949792898105</v>
      </c>
      <c r="AI45" s="81">
        <v>580.27716061543</v>
      </c>
      <c r="AJ45" s="81">
        <v>2196.8902900363983</v>
      </c>
      <c r="AK45" s="81">
        <v>6642.132758971115</v>
      </c>
      <c r="AL45" s="81">
        <v>390.4005361938673</v>
      </c>
      <c r="AM45" s="81">
        <v>954.7067657831844</v>
      </c>
      <c r="AN45" s="81">
        <v>7114.002788877075</v>
      </c>
      <c r="AO45" s="81">
        <v>2786.2886268156312</v>
      </c>
      <c r="AP45" s="81">
        <v>4432.731906297594</v>
      </c>
      <c r="AQ45" s="81">
        <v>3799.307036323045</v>
      </c>
      <c r="AR45" s="81">
        <v>2140.814576655825</v>
      </c>
      <c r="AS45" s="81">
        <v>1359.3036851113743</v>
      </c>
      <c r="AT45" s="81">
        <v>802.0956470892182</v>
      </c>
      <c r="AU45" s="81">
        <v>8895.808581544803</v>
      </c>
      <c r="AV45" s="81">
        <v>6306.743207422747</v>
      </c>
      <c r="AW45" s="81">
        <v>690.2991299064289</v>
      </c>
      <c r="AX45" s="81">
        <v>3721.2269290842714</v>
      </c>
      <c r="AY45" s="81">
        <v>0</v>
      </c>
      <c r="AZ45" s="81">
        <v>5.323643675370917</v>
      </c>
      <c r="BA45" s="81">
        <v>1407.2164781897125</v>
      </c>
      <c r="BB45" s="81">
        <v>1144.5833902047473</v>
      </c>
      <c r="BC45" s="81">
        <v>88.72739458951528</v>
      </c>
      <c r="BD45" s="81">
        <v>181.00388496261118</v>
      </c>
      <c r="BE45" s="81">
        <v>3486.9866073679514</v>
      </c>
      <c r="BF45" s="81">
        <v>4205.678503543025</v>
      </c>
      <c r="BG45" s="81">
        <v>78.08010723877345</v>
      </c>
      <c r="BH45" s="81">
        <v>457.8333560818989</v>
      </c>
      <c r="BI45" s="81">
        <v>1973.29725567082</v>
      </c>
      <c r="BJ45" s="81">
        <v>0</v>
      </c>
      <c r="BK45" s="81">
        <v>1114.416076044312</v>
      </c>
      <c r="BL45" s="81">
        <v>0</v>
      </c>
      <c r="BM45" s="81">
        <v>3856.0925688603347</v>
      </c>
      <c r="BN45" s="81">
        <v>8563.2583066233</v>
      </c>
      <c r="BO45" s="81">
        <v>4175.51118938259</v>
      </c>
      <c r="BP45" s="81">
        <v>110.02196929099895</v>
      </c>
      <c r="BQ45" s="81">
        <v>1368.176424570326</v>
      </c>
      <c r="BR45" s="81">
        <v>120.66925664174079</v>
      </c>
      <c r="BS45" s="81">
        <v>6562.278103840551</v>
      </c>
      <c r="BT45" s="81">
        <v>237.78941749990096</v>
      </c>
      <c r="BU45" s="81">
        <v>60507.46928553077</v>
      </c>
      <c r="BV45" s="81">
        <v>418.7933024625122</v>
      </c>
      <c r="BW45" s="81">
        <v>3497.6338947186928</v>
      </c>
      <c r="BX45" s="81">
        <v>2392.0905581333323</v>
      </c>
      <c r="BY45" s="81">
        <v>3128.527933226309</v>
      </c>
      <c r="BZ45" s="81">
        <v>0</v>
      </c>
      <c r="CA45" s="81">
        <v>237.78941749990096</v>
      </c>
      <c r="CB45" s="81">
        <v>5281.409435546309</v>
      </c>
      <c r="CC45" s="81">
        <v>690.2991299064289</v>
      </c>
      <c r="CD45" s="81">
        <v>342.48774311552904</v>
      </c>
      <c r="CE45" s="81">
        <v>555.4334901303657</v>
      </c>
      <c r="CF45" s="81">
        <v>0</v>
      </c>
      <c r="CG45" s="81">
        <v>0</v>
      </c>
      <c r="CH45" s="81">
        <v>0</v>
      </c>
      <c r="CI45" s="81">
        <v>3329.051844998614</v>
      </c>
      <c r="CJ45" s="81">
        <v>1597.0931026112753</v>
      </c>
      <c r="CK45" s="142">
        <v>10711.171074846285</v>
      </c>
      <c r="CL45" s="134"/>
      <c r="CM45" s="134"/>
      <c r="CN45" s="134"/>
      <c r="CO45" s="134"/>
      <c r="CP45" s="134"/>
      <c r="CQ45" s="134"/>
      <c r="CR45" s="134"/>
      <c r="CS45" s="134"/>
      <c r="CT45" s="134"/>
      <c r="CU45" s="134"/>
      <c r="CV45" s="137"/>
      <c r="CW45" s="137"/>
      <c r="CX45" s="137"/>
    </row>
    <row r="46" spans="1:102" ht="12">
      <c r="A46" s="66" t="s">
        <v>49</v>
      </c>
      <c r="B46" s="22" t="s">
        <v>150</v>
      </c>
      <c r="C46" s="25" t="s">
        <v>90</v>
      </c>
      <c r="D46" s="39" t="s">
        <v>91</v>
      </c>
      <c r="E46" s="71">
        <v>41065</v>
      </c>
      <c r="F46" s="72">
        <v>233141.64293034593</v>
      </c>
      <c r="G46" s="121">
        <v>38188.245642097754</v>
      </c>
      <c r="H46" s="121">
        <v>10007.818221791553</v>
      </c>
      <c r="I46" s="121">
        <v>6239.389150498095</v>
      </c>
      <c r="J46" s="121">
        <v>41576.14297821681</v>
      </c>
      <c r="K46" s="121">
        <v>9427.31317680611</v>
      </c>
      <c r="L46" s="121">
        <v>2986.009228052209</v>
      </c>
      <c r="M46" s="121">
        <v>2938.3040834093536</v>
      </c>
      <c r="N46" s="121">
        <v>40494.73391448139</v>
      </c>
      <c r="O46" s="121">
        <v>3183.208982942151</v>
      </c>
      <c r="P46" s="121">
        <v>9481.397497767486</v>
      </c>
      <c r="Q46" s="121">
        <v>49.36927759551302</v>
      </c>
      <c r="R46" s="121">
        <v>1750.3905107038352</v>
      </c>
      <c r="S46" s="121">
        <v>1745.9528228300812</v>
      </c>
      <c r="T46" s="121">
        <v>1024.8285433450596</v>
      </c>
      <c r="U46" s="121">
        <v>5224.545404868982</v>
      </c>
      <c r="V46" s="121">
        <v>310.36079567066895</v>
      </c>
      <c r="W46" s="121">
        <v>1630.0182271282586</v>
      </c>
      <c r="X46" s="121">
        <v>1912.698944686387</v>
      </c>
      <c r="Y46" s="121">
        <v>1579.8168830564166</v>
      </c>
      <c r="Z46" s="121">
        <v>1504.6535446947087</v>
      </c>
      <c r="AA46" s="121">
        <v>8412.746786669106</v>
      </c>
      <c r="AB46" s="121">
        <v>12380.594456789384</v>
      </c>
      <c r="AC46" s="158">
        <v>572.7390912063729</v>
      </c>
      <c r="AD46" s="142">
        <f t="shared" si="0"/>
        <v>202621.2781653077</v>
      </c>
      <c r="AE46" s="81">
        <v>658.1645827761371</v>
      </c>
      <c r="AF46" s="138">
        <v>132.2985697362905</v>
      </c>
      <c r="AG46" s="81">
        <v>408.2672843853661</v>
      </c>
      <c r="AH46" s="81">
        <v>463.1836718230716</v>
      </c>
      <c r="AI46" s="81">
        <v>90.69524591984695</v>
      </c>
      <c r="AJ46" s="81">
        <v>343.36609923171414</v>
      </c>
      <c r="AK46" s="81">
        <v>1038.1416069663217</v>
      </c>
      <c r="AL46" s="81">
        <v>61.01820826411722</v>
      </c>
      <c r="AM46" s="81">
        <v>149.21725475497755</v>
      </c>
      <c r="AN46" s="81">
        <v>1111.8932058731916</v>
      </c>
      <c r="AO46" s="81">
        <v>435.4869523810046</v>
      </c>
      <c r="AP46" s="81">
        <v>692.8201515152346</v>
      </c>
      <c r="AQ46" s="81">
        <v>593.8181086067044</v>
      </c>
      <c r="AR46" s="81">
        <v>334.60166568105006</v>
      </c>
      <c r="AS46" s="81">
        <v>212.45430695597176</v>
      </c>
      <c r="AT46" s="81">
        <v>125.36468243354992</v>
      </c>
      <c r="AU46" s="81">
        <v>1390.3830819455436</v>
      </c>
      <c r="AV46" s="81">
        <v>985.7214189576026</v>
      </c>
      <c r="AW46" s="81">
        <v>107.89128643064362</v>
      </c>
      <c r="AX46" s="81">
        <v>581.6144669538809</v>
      </c>
      <c r="AY46" s="81">
        <v>0</v>
      </c>
      <c r="AZ46" s="81">
        <v>0.8320664763288711</v>
      </c>
      <c r="BA46" s="81">
        <v>219.9429052429316</v>
      </c>
      <c r="BB46" s="81">
        <v>178.8942924107073</v>
      </c>
      <c r="BC46" s="81">
        <v>13.867774605481184</v>
      </c>
      <c r="BD46" s="81">
        <v>28.290260195181617</v>
      </c>
      <c r="BE46" s="81">
        <v>545.0035419954106</v>
      </c>
      <c r="BF46" s="81">
        <v>657.3325162998082</v>
      </c>
      <c r="BG46" s="81">
        <v>12.203641652823443</v>
      </c>
      <c r="BH46" s="81">
        <v>71.55771696428292</v>
      </c>
      <c r="BI46" s="81">
        <v>308.41930722590155</v>
      </c>
      <c r="BJ46" s="81">
        <v>0</v>
      </c>
      <c r="BK46" s="81">
        <v>174.1792490448437</v>
      </c>
      <c r="BL46" s="81">
        <v>0</v>
      </c>
      <c r="BM46" s="81">
        <v>602.6934843542124</v>
      </c>
      <c r="BN46" s="81">
        <v>1338.4066627242003</v>
      </c>
      <c r="BO46" s="81">
        <v>652.6174729339446</v>
      </c>
      <c r="BP46" s="81">
        <v>17.196040510796667</v>
      </c>
      <c r="BQ46" s="81">
        <v>213.8410844165199</v>
      </c>
      <c r="BR46" s="81">
        <v>18.860173463454412</v>
      </c>
      <c r="BS46" s="81">
        <v>1025.6606098213886</v>
      </c>
      <c r="BT46" s="81">
        <v>37.165635942689576</v>
      </c>
      <c r="BU46" s="81">
        <v>9457.101156658684</v>
      </c>
      <c r="BV46" s="81">
        <v>65.45589613787119</v>
      </c>
      <c r="BW46" s="81">
        <v>546.6676749480683</v>
      </c>
      <c r="BX46" s="81">
        <v>373.87520336377275</v>
      </c>
      <c r="BY46" s="81">
        <v>488.97773258926657</v>
      </c>
      <c r="BZ46" s="81">
        <v>0</v>
      </c>
      <c r="CA46" s="81">
        <v>37.165635942689576</v>
      </c>
      <c r="CB46" s="81">
        <v>825.4654156166622</v>
      </c>
      <c r="CC46" s="81">
        <v>107.89128643064362</v>
      </c>
      <c r="CD46" s="81">
        <v>53.52960997715738</v>
      </c>
      <c r="CE46" s="81">
        <v>86.81226903031222</v>
      </c>
      <c r="CF46" s="81">
        <v>0</v>
      </c>
      <c r="CG46" s="81">
        <v>0</v>
      </c>
      <c r="CH46" s="81">
        <v>0</v>
      </c>
      <c r="CI46" s="81">
        <v>520.3189031976541</v>
      </c>
      <c r="CJ46" s="81">
        <v>249.61994289866135</v>
      </c>
      <c r="CK46" s="142">
        <v>1674.1177503736885</v>
      </c>
      <c r="CL46" s="134"/>
      <c r="CM46" s="134"/>
      <c r="CN46" s="134"/>
      <c r="CO46" s="134"/>
      <c r="CP46" s="134"/>
      <c r="CQ46" s="134"/>
      <c r="CR46" s="134"/>
      <c r="CS46" s="134"/>
      <c r="CT46" s="134"/>
      <c r="CU46" s="134"/>
      <c r="CV46" s="137"/>
      <c r="CW46" s="137"/>
      <c r="CX46" s="137"/>
    </row>
    <row r="47" spans="1:102" ht="12">
      <c r="A47" s="66" t="s">
        <v>50</v>
      </c>
      <c r="B47" s="22" t="s">
        <v>151</v>
      </c>
      <c r="C47" s="25" t="s">
        <v>90</v>
      </c>
      <c r="D47" s="39" t="s">
        <v>91</v>
      </c>
      <c r="E47" s="71">
        <v>3347263</v>
      </c>
      <c r="F47" s="72">
        <v>3602418.0038942113</v>
      </c>
      <c r="G47" s="121">
        <v>590070.5764492208</v>
      </c>
      <c r="H47" s="121">
        <v>154637.08708895708</v>
      </c>
      <c r="I47" s="121">
        <v>96408.72186772659</v>
      </c>
      <c r="J47" s="121">
        <v>642419.1067485753</v>
      </c>
      <c r="K47" s="121">
        <v>145667.33891731984</v>
      </c>
      <c r="L47" s="121">
        <v>46138.704642067234</v>
      </c>
      <c r="M47" s="121">
        <v>45401.58247984955</v>
      </c>
      <c r="N47" s="121">
        <v>625709.5758736525</v>
      </c>
      <c r="O47" s="121">
        <v>49185.76195216474</v>
      </c>
      <c r="P47" s="121">
        <v>146503.02974076426</v>
      </c>
      <c r="Q47" s="121">
        <v>762.8357260159733</v>
      </c>
      <c r="R47" s="121">
        <v>27046.383521835993</v>
      </c>
      <c r="S47" s="121">
        <v>26977.814018373883</v>
      </c>
      <c r="T47" s="121">
        <v>15835.269705781016</v>
      </c>
      <c r="U47" s="121">
        <v>80727.73354473533</v>
      </c>
      <c r="V47" s="121">
        <v>4795.579648381315</v>
      </c>
      <c r="W47" s="121">
        <v>25186.43574042626</v>
      </c>
      <c r="X47" s="121">
        <v>29554.313110962663</v>
      </c>
      <c r="Y47" s="121">
        <v>24410.743232511144</v>
      </c>
      <c r="Z47" s="121">
        <v>23249.347267621655</v>
      </c>
      <c r="AA47" s="121">
        <v>129990.63618829493</v>
      </c>
      <c r="AB47" s="121">
        <v>191300.343471354</v>
      </c>
      <c r="AC47" s="158">
        <v>8849.751540578565</v>
      </c>
      <c r="AD47" s="142">
        <f t="shared" si="0"/>
        <v>3130828.6724771694</v>
      </c>
      <c r="AE47" s="81">
        <v>10169.714482224183</v>
      </c>
      <c r="AF47" s="138">
        <v>2044.2283219641527</v>
      </c>
      <c r="AG47" s="81">
        <v>6308.394318514115</v>
      </c>
      <c r="AH47" s="81">
        <v>7156.941923857726</v>
      </c>
      <c r="AI47" s="81">
        <v>1401.389227006872</v>
      </c>
      <c r="AJ47" s="81">
        <v>5305.565330380757</v>
      </c>
      <c r="AK47" s="81">
        <v>16040.978216167347</v>
      </c>
      <c r="AL47" s="81">
        <v>942.8306726040119</v>
      </c>
      <c r="AM47" s="81">
        <v>2305.6495539134467</v>
      </c>
      <c r="AN47" s="81">
        <v>17180.56050776795</v>
      </c>
      <c r="AO47" s="81">
        <v>6728.982510374833</v>
      </c>
      <c r="AP47" s="81">
        <v>10705.199448323596</v>
      </c>
      <c r="AQ47" s="81">
        <v>9175.456682023587</v>
      </c>
      <c r="AR47" s="81">
        <v>5170.140561043091</v>
      </c>
      <c r="AS47" s="81">
        <v>3282.7649782485137</v>
      </c>
      <c r="AT47" s="81">
        <v>1937.088472804606</v>
      </c>
      <c r="AU47" s="81">
        <v>21483.682553472325</v>
      </c>
      <c r="AV47" s="81">
        <v>15231.000956521173</v>
      </c>
      <c r="AW47" s="81">
        <v>1667.096052922548</v>
      </c>
      <c r="AX47" s="81">
        <v>8986.890547502786</v>
      </c>
      <c r="AY47" s="81">
        <v>0</v>
      </c>
      <c r="AZ47" s="81">
        <v>12.856781899145615</v>
      </c>
      <c r="BA47" s="81">
        <v>3398.4760153408242</v>
      </c>
      <c r="BB47" s="81">
        <v>2764.208108316307</v>
      </c>
      <c r="BC47" s="81">
        <v>214.27969831909357</v>
      </c>
      <c r="BD47" s="81">
        <v>437.13058457095093</v>
      </c>
      <c r="BE47" s="81">
        <v>8421.19214394038</v>
      </c>
      <c r="BF47" s="81">
        <v>10156.857700325036</v>
      </c>
      <c r="BG47" s="81">
        <v>188.56613452080236</v>
      </c>
      <c r="BH47" s="81">
        <v>1105.6832433265229</v>
      </c>
      <c r="BI47" s="81">
        <v>4765.580490616641</v>
      </c>
      <c r="BJ47" s="81">
        <v>0</v>
      </c>
      <c r="BK47" s="81">
        <v>2691.3530108878153</v>
      </c>
      <c r="BL47" s="81">
        <v>0</v>
      </c>
      <c r="BM47" s="81">
        <v>9312.595688947808</v>
      </c>
      <c r="BN47" s="81">
        <v>20680.562244172364</v>
      </c>
      <c r="BO47" s="81">
        <v>10084.002602896544</v>
      </c>
      <c r="BP47" s="81">
        <v>265.70682591567606</v>
      </c>
      <c r="BQ47" s="81">
        <v>3304.1929480804233</v>
      </c>
      <c r="BR47" s="81">
        <v>291.42038971396727</v>
      </c>
      <c r="BS47" s="81">
        <v>15848.126487680163</v>
      </c>
      <c r="BT47" s="81">
        <v>574.2695914951707</v>
      </c>
      <c r="BU47" s="81">
        <v>146127.61170930925</v>
      </c>
      <c r="BV47" s="81">
        <v>1011.4001760661217</v>
      </c>
      <c r="BW47" s="81">
        <v>8446.90570773867</v>
      </c>
      <c r="BX47" s="81">
        <v>5776.9806666827635</v>
      </c>
      <c r="BY47" s="81">
        <v>7555.50216273124</v>
      </c>
      <c r="BZ47" s="81">
        <v>0</v>
      </c>
      <c r="CA47" s="81">
        <v>574.2695914951707</v>
      </c>
      <c r="CB47" s="81">
        <v>12754.784762745729</v>
      </c>
      <c r="CC47" s="81">
        <v>1667.096052922548</v>
      </c>
      <c r="CD47" s="81">
        <v>827.1196355117013</v>
      </c>
      <c r="CE47" s="81">
        <v>1341.3909114775258</v>
      </c>
      <c r="CF47" s="81">
        <v>0</v>
      </c>
      <c r="CG47" s="81">
        <v>0</v>
      </c>
      <c r="CH47" s="81">
        <v>0</v>
      </c>
      <c r="CI47" s="81">
        <v>8039.774280932392</v>
      </c>
      <c r="CJ47" s="81">
        <v>3857.0345697436846</v>
      </c>
      <c r="CK47" s="142">
        <v>25867.84518108098</v>
      </c>
      <c r="CL47" s="134"/>
      <c r="CM47" s="134"/>
      <c r="CN47" s="134"/>
      <c r="CO47" s="134"/>
      <c r="CP47" s="134"/>
      <c r="CQ47" s="134"/>
      <c r="CR47" s="134"/>
      <c r="CS47" s="134"/>
      <c r="CT47" s="134"/>
      <c r="CU47" s="134"/>
      <c r="CV47" s="137"/>
      <c r="CW47" s="137"/>
      <c r="CX47" s="137"/>
    </row>
    <row r="48" spans="1:102" ht="12">
      <c r="A48" s="66" t="s">
        <v>51</v>
      </c>
      <c r="B48" s="22" t="s">
        <v>152</v>
      </c>
      <c r="C48" s="25" t="s">
        <v>92</v>
      </c>
      <c r="D48" s="39" t="s">
        <v>93</v>
      </c>
      <c r="E48" s="71">
        <v>154428</v>
      </c>
      <c r="F48" s="72">
        <v>164961.0998641306</v>
      </c>
      <c r="G48" s="121">
        <v>28809.947877211802</v>
      </c>
      <c r="H48" s="121">
        <v>5259.973249262497</v>
      </c>
      <c r="I48" s="121">
        <v>4244.214205445287</v>
      </c>
      <c r="J48" s="121">
        <v>17587.29825095679</v>
      </c>
      <c r="K48" s="121">
        <v>7654.19954113742</v>
      </c>
      <c r="L48" s="121">
        <v>2427.6799611980755</v>
      </c>
      <c r="M48" s="121">
        <v>1749.4508336570989</v>
      </c>
      <c r="N48" s="121">
        <v>27313.864570691632</v>
      </c>
      <c r="O48" s="121">
        <v>2323.2692985210765</v>
      </c>
      <c r="P48" s="121">
        <v>7027.031277300203</v>
      </c>
      <c r="Q48" s="121">
        <v>96.8395690933378</v>
      </c>
      <c r="R48" s="121">
        <v>1077.0320802617223</v>
      </c>
      <c r="S48" s="121">
        <v>669.0733864630611</v>
      </c>
      <c r="T48" s="121">
        <v>613.6107241641495</v>
      </c>
      <c r="U48" s="121">
        <v>2275.5538017496324</v>
      </c>
      <c r="V48" s="121">
        <v>181.3541021202508</v>
      </c>
      <c r="W48" s="121">
        <v>1175.9845126807331</v>
      </c>
      <c r="X48" s="121">
        <v>1249.4065132478636</v>
      </c>
      <c r="Y48" s="121">
        <v>1051.8537922974544</v>
      </c>
      <c r="Z48" s="121">
        <v>540.540867484631</v>
      </c>
      <c r="AA48" s="121">
        <v>6112.513601171482</v>
      </c>
      <c r="AB48" s="121">
        <v>3965.1401745126673</v>
      </c>
      <c r="AC48" s="158">
        <v>716.6128112906997</v>
      </c>
      <c r="AD48" s="142">
        <f t="shared" si="0"/>
        <v>124122.44500191955</v>
      </c>
      <c r="AE48" s="81">
        <v>365.3492833975926</v>
      </c>
      <c r="AF48" s="138">
        <v>140.85755504485496</v>
      </c>
      <c r="AG48" s="81">
        <v>362.17998840908336</v>
      </c>
      <c r="AH48" s="81">
        <v>619.2450263659437</v>
      </c>
      <c r="AI48" s="81">
        <v>66.02697892727576</v>
      </c>
      <c r="AJ48" s="81">
        <v>0</v>
      </c>
      <c r="AK48" s="81">
        <v>314.8166355252509</v>
      </c>
      <c r="AL48" s="81">
        <v>79.23237471273092</v>
      </c>
      <c r="AM48" s="81">
        <v>102.2977993513259</v>
      </c>
      <c r="AN48" s="81">
        <v>1894.6291942029547</v>
      </c>
      <c r="AO48" s="81">
        <v>890.0718474506863</v>
      </c>
      <c r="AP48" s="81">
        <v>1416.0233936715465</v>
      </c>
      <c r="AQ48" s="81">
        <v>214.27955561198564</v>
      </c>
      <c r="AR48" s="81">
        <v>176.2480157498748</v>
      </c>
      <c r="AS48" s="81">
        <v>105.64316628364124</v>
      </c>
      <c r="AT48" s="81">
        <v>96.8395690933378</v>
      </c>
      <c r="AU48" s="81">
        <v>2009.8612385462745</v>
      </c>
      <c r="AV48" s="81">
        <v>856.2378627289122</v>
      </c>
      <c r="AW48" s="81">
        <v>125.36322398992093</v>
      </c>
      <c r="AX48" s="81">
        <v>316.92949885092366</v>
      </c>
      <c r="AY48" s="81">
        <v>0</v>
      </c>
      <c r="AZ48" s="81">
        <v>0</v>
      </c>
      <c r="BA48" s="81">
        <v>99.83279213804096</v>
      </c>
      <c r="BB48" s="81">
        <v>250.02216020461756</v>
      </c>
      <c r="BC48" s="81">
        <v>17.60719438060687</v>
      </c>
      <c r="BD48" s="81">
        <v>74.8305761175792</v>
      </c>
      <c r="BE48" s="81">
        <v>625.23147245535</v>
      </c>
      <c r="BF48" s="81">
        <v>234.17568526207143</v>
      </c>
      <c r="BG48" s="81">
        <v>10.564316628364123</v>
      </c>
      <c r="BH48" s="81">
        <v>52.82158314182062</v>
      </c>
      <c r="BI48" s="81">
        <v>302.84374334643815</v>
      </c>
      <c r="BJ48" s="81">
        <v>0</v>
      </c>
      <c r="BK48" s="81">
        <v>0</v>
      </c>
      <c r="BL48" s="81">
        <v>0</v>
      </c>
      <c r="BM48" s="81">
        <v>136.2796845058972</v>
      </c>
      <c r="BN48" s="81">
        <v>405.8458304729884</v>
      </c>
      <c r="BO48" s="81">
        <v>493.0014426569924</v>
      </c>
      <c r="BP48" s="81">
        <v>0</v>
      </c>
      <c r="BQ48" s="81">
        <v>1839.9518127734182</v>
      </c>
      <c r="BR48" s="81">
        <v>17.60719438060687</v>
      </c>
      <c r="BS48" s="81">
        <v>1176.8648723997635</v>
      </c>
      <c r="BT48" s="81">
        <v>52.82158314182062</v>
      </c>
      <c r="BU48" s="81">
        <v>19363.335948128602</v>
      </c>
      <c r="BV48" s="81">
        <v>0</v>
      </c>
      <c r="BW48" s="81">
        <v>374.15288058789605</v>
      </c>
      <c r="BX48" s="81">
        <v>417.9947945956071</v>
      </c>
      <c r="BY48" s="81">
        <v>369.7510819927443</v>
      </c>
      <c r="BZ48" s="81">
        <v>0</v>
      </c>
      <c r="CA48" s="81">
        <v>48.77192843428104</v>
      </c>
      <c r="CB48" s="81">
        <v>619.7732421973619</v>
      </c>
      <c r="CC48" s="81">
        <v>158.46474942546183</v>
      </c>
      <c r="CD48" s="81">
        <v>2858.5280076915255</v>
      </c>
      <c r="CE48" s="81">
        <v>685.4480772370256</v>
      </c>
      <c r="CF48" s="81">
        <v>0</v>
      </c>
      <c r="CG48" s="81">
        <v>0</v>
      </c>
      <c r="CH48" s="81">
        <v>0</v>
      </c>
      <c r="CI48" s="81">
        <v>0</v>
      </c>
      <c r="CJ48" s="81">
        <v>0</v>
      </c>
      <c r="CK48" s="142">
        <v>0</v>
      </c>
      <c r="CL48" s="134"/>
      <c r="CM48" s="134"/>
      <c r="CN48" s="134"/>
      <c r="CO48" s="134"/>
      <c r="CP48" s="134"/>
      <c r="CQ48" s="134"/>
      <c r="CR48" s="134"/>
      <c r="CS48" s="134"/>
      <c r="CT48" s="134"/>
      <c r="CU48" s="134"/>
      <c r="CV48" s="137"/>
      <c r="CW48" s="137"/>
      <c r="CX48" s="137"/>
    </row>
    <row r="49" spans="1:102" ht="12">
      <c r="A49" s="66" t="s">
        <v>52</v>
      </c>
      <c r="B49" s="22" t="s">
        <v>153</v>
      </c>
      <c r="C49" s="25" t="s">
        <v>100</v>
      </c>
      <c r="D49" s="39" t="s">
        <v>101</v>
      </c>
      <c r="E49" s="71">
        <v>51281980</v>
      </c>
      <c r="F49" s="72">
        <v>55237253.039871424</v>
      </c>
      <c r="G49" s="121">
        <v>7257269.646843879</v>
      </c>
      <c r="H49" s="121">
        <v>690782.1370238729</v>
      </c>
      <c r="I49" s="121">
        <v>826547.6422639497</v>
      </c>
      <c r="J49" s="121">
        <v>10201311.934426008</v>
      </c>
      <c r="K49" s="121">
        <v>5141718.687263377</v>
      </c>
      <c r="L49" s="121">
        <v>500348.1115696738</v>
      </c>
      <c r="M49" s="121">
        <v>482279.38250339066</v>
      </c>
      <c r="N49" s="121">
        <v>10765377.083794434</v>
      </c>
      <c r="O49" s="121">
        <v>1239392.1541674568</v>
      </c>
      <c r="P49" s="121">
        <v>1561779.796327645</v>
      </c>
      <c r="Q49" s="121">
        <v>178460.5438953933</v>
      </c>
      <c r="R49" s="121">
        <v>745.3940450320433</v>
      </c>
      <c r="S49" s="121">
        <v>327124.1967248221</v>
      </c>
      <c r="T49" s="121">
        <v>92994.98364349139</v>
      </c>
      <c r="U49" s="121">
        <v>1565138.7872141183</v>
      </c>
      <c r="V49" s="121">
        <v>167836.319911772</v>
      </c>
      <c r="W49" s="121">
        <v>166713.5111603946</v>
      </c>
      <c r="X49" s="121">
        <v>18748.075537704688</v>
      </c>
      <c r="Y49" s="121">
        <v>101609.47431582374</v>
      </c>
      <c r="Z49" s="121">
        <v>85324.02973702239</v>
      </c>
      <c r="AA49" s="121">
        <v>7022385.604349857</v>
      </c>
      <c r="AB49" s="121">
        <v>838200.321322362</v>
      </c>
      <c r="AC49" s="158">
        <v>374669.0143566761</v>
      </c>
      <c r="AD49" s="142">
        <f t="shared" si="0"/>
        <v>49606756.832398154</v>
      </c>
      <c r="AE49" s="81">
        <v>62641.40588566755</v>
      </c>
      <c r="AF49" s="138">
        <v>15502.309063134777</v>
      </c>
      <c r="AG49" s="81">
        <v>17144.063035737</v>
      </c>
      <c r="AH49" s="81">
        <v>63075.432797964684</v>
      </c>
      <c r="AI49" s="81">
        <v>0</v>
      </c>
      <c r="AJ49" s="81">
        <v>0</v>
      </c>
      <c r="AK49" s="81">
        <v>32372.746436771406</v>
      </c>
      <c r="AL49" s="81">
        <v>6585.886625726155</v>
      </c>
      <c r="AM49" s="81">
        <v>0</v>
      </c>
      <c r="AN49" s="81">
        <v>132706.08727676497</v>
      </c>
      <c r="AO49" s="81">
        <v>79493.5386460464</v>
      </c>
      <c r="AP49" s="81">
        <v>125105.3325056762</v>
      </c>
      <c r="AQ49" s="81">
        <v>0</v>
      </c>
      <c r="AR49" s="81">
        <v>26469.03689276445</v>
      </c>
      <c r="AS49" s="81">
        <v>0</v>
      </c>
      <c r="AT49" s="81">
        <v>0</v>
      </c>
      <c r="AU49" s="81">
        <v>198982.46855292105</v>
      </c>
      <c r="AV49" s="81">
        <v>157259.2727664439</v>
      </c>
      <c r="AW49" s="81">
        <v>24645.180324350596</v>
      </c>
      <c r="AX49" s="81">
        <v>245772.45677208438</v>
      </c>
      <c r="AY49" s="81">
        <v>0</v>
      </c>
      <c r="AZ49" s="81">
        <v>0</v>
      </c>
      <c r="BA49" s="81">
        <v>45799.27461500681</v>
      </c>
      <c r="BB49" s="81">
        <v>24758.4047362542</v>
      </c>
      <c r="BC49" s="81">
        <v>0</v>
      </c>
      <c r="BD49" s="81">
        <v>95193.42430795298</v>
      </c>
      <c r="BE49" s="81">
        <v>75152.70340101552</v>
      </c>
      <c r="BF49" s="81">
        <v>0</v>
      </c>
      <c r="BG49" s="81">
        <v>0</v>
      </c>
      <c r="BH49" s="81">
        <v>0</v>
      </c>
      <c r="BI49" s="81">
        <v>32995.48070224121</v>
      </c>
      <c r="BJ49" s="81">
        <v>0</v>
      </c>
      <c r="BK49" s="81">
        <v>0</v>
      </c>
      <c r="BL49" s="81">
        <v>0</v>
      </c>
      <c r="BM49" s="81">
        <v>17823.40950715861</v>
      </c>
      <c r="BN49" s="81">
        <v>61761.08608311704</v>
      </c>
      <c r="BO49" s="81">
        <v>198482.39406701346</v>
      </c>
      <c r="BP49" s="81">
        <v>54146.744382599834</v>
      </c>
      <c r="BQ49" s="81">
        <v>766868.9418230931</v>
      </c>
      <c r="BR49" s="81">
        <v>180498.5833096581</v>
      </c>
      <c r="BS49" s="81">
        <v>92966.67754051548</v>
      </c>
      <c r="BT49" s="81">
        <v>3859.0653723810856</v>
      </c>
      <c r="BU49" s="81">
        <v>2340575.042871251</v>
      </c>
      <c r="BV49" s="81">
        <v>0</v>
      </c>
      <c r="BW49" s="81">
        <v>65368.22713901262</v>
      </c>
      <c r="BX49" s="81">
        <v>148597.60525581837</v>
      </c>
      <c r="BY49" s="81">
        <v>130085.41390957953</v>
      </c>
      <c r="BZ49" s="81">
        <v>0</v>
      </c>
      <c r="CA49" s="81">
        <v>0</v>
      </c>
      <c r="CB49" s="81">
        <v>107808.51086754592</v>
      </c>
      <c r="CC49" s="81">
        <v>0</v>
      </c>
      <c r="CD49" s="81">
        <v>0</v>
      </c>
      <c r="CE49" s="81">
        <v>0</v>
      </c>
      <c r="CF49" s="81">
        <v>0</v>
      </c>
      <c r="CG49" s="81">
        <v>0</v>
      </c>
      <c r="CH49" s="81">
        <v>0</v>
      </c>
      <c r="CI49" s="81">
        <v>0</v>
      </c>
      <c r="CJ49" s="81">
        <v>0</v>
      </c>
      <c r="CK49" s="142">
        <v>0</v>
      </c>
      <c r="CL49" s="134"/>
      <c r="CM49" s="134"/>
      <c r="CN49" s="134"/>
      <c r="CO49" s="134"/>
      <c r="CP49" s="134"/>
      <c r="CQ49" s="134"/>
      <c r="CR49" s="134"/>
      <c r="CS49" s="134"/>
      <c r="CT49" s="134"/>
      <c r="CU49" s="134"/>
      <c r="CV49" s="137"/>
      <c r="CW49" s="137"/>
      <c r="CX49" s="137"/>
    </row>
    <row r="50" spans="1:102" ht="12">
      <c r="A50" s="129" t="s">
        <v>194</v>
      </c>
      <c r="B50" s="23" t="s">
        <v>154</v>
      </c>
      <c r="C50" s="24" t="s">
        <v>155</v>
      </c>
      <c r="D50" s="107" t="s">
        <v>156</v>
      </c>
      <c r="E50" s="73">
        <v>236006</v>
      </c>
      <c r="F50" s="120">
        <v>244763.88282794366</v>
      </c>
      <c r="G50" s="159">
        <v>0</v>
      </c>
      <c r="H50" s="159">
        <v>0</v>
      </c>
      <c r="I50" s="159">
        <v>0</v>
      </c>
      <c r="J50" s="159">
        <v>0</v>
      </c>
      <c r="K50" s="159">
        <v>0</v>
      </c>
      <c r="L50" s="159">
        <v>0</v>
      </c>
      <c r="M50" s="159">
        <v>0</v>
      </c>
      <c r="N50" s="159">
        <v>0</v>
      </c>
      <c r="O50" s="159">
        <v>0</v>
      </c>
      <c r="P50" s="159">
        <v>0</v>
      </c>
      <c r="Q50" s="159">
        <v>0</v>
      </c>
      <c r="R50" s="159">
        <v>0</v>
      </c>
      <c r="S50" s="159">
        <v>0</v>
      </c>
      <c r="T50" s="159">
        <v>0</v>
      </c>
      <c r="U50" s="159">
        <v>0</v>
      </c>
      <c r="V50" s="159">
        <v>0</v>
      </c>
      <c r="W50" s="159">
        <v>0</v>
      </c>
      <c r="X50" s="159">
        <v>0</v>
      </c>
      <c r="Y50" s="159">
        <v>0</v>
      </c>
      <c r="Z50" s="159">
        <v>0</v>
      </c>
      <c r="AA50" s="159">
        <v>0</v>
      </c>
      <c r="AB50" s="159">
        <v>0</v>
      </c>
      <c r="AC50" s="160">
        <v>0</v>
      </c>
      <c r="AD50" s="143">
        <f t="shared" si="0"/>
        <v>0</v>
      </c>
      <c r="AE50" s="139">
        <v>0</v>
      </c>
      <c r="AF50" s="140">
        <v>0</v>
      </c>
      <c r="AG50" s="139">
        <v>0</v>
      </c>
      <c r="AH50" s="139">
        <v>0</v>
      </c>
      <c r="AI50" s="139">
        <v>0</v>
      </c>
      <c r="AJ50" s="139">
        <v>0</v>
      </c>
      <c r="AK50" s="139">
        <v>0</v>
      </c>
      <c r="AL50" s="139">
        <v>0</v>
      </c>
      <c r="AM50" s="139">
        <v>0</v>
      </c>
      <c r="AN50" s="139">
        <v>0</v>
      </c>
      <c r="AO50" s="139">
        <v>0</v>
      </c>
      <c r="AP50" s="139">
        <v>0</v>
      </c>
      <c r="AQ50" s="139">
        <v>0</v>
      </c>
      <c r="AR50" s="139">
        <v>0</v>
      </c>
      <c r="AS50" s="139">
        <v>0</v>
      </c>
      <c r="AT50" s="139">
        <v>0</v>
      </c>
      <c r="AU50" s="139">
        <v>0</v>
      </c>
      <c r="AV50" s="139">
        <v>0</v>
      </c>
      <c r="AW50" s="139">
        <v>0</v>
      </c>
      <c r="AX50" s="139">
        <v>0</v>
      </c>
      <c r="AY50" s="139">
        <v>0</v>
      </c>
      <c r="AZ50" s="139">
        <v>0</v>
      </c>
      <c r="BA50" s="139">
        <v>0</v>
      </c>
      <c r="BB50" s="139">
        <v>0</v>
      </c>
      <c r="BC50" s="139">
        <v>0</v>
      </c>
      <c r="BD50" s="139">
        <v>0</v>
      </c>
      <c r="BE50" s="139">
        <v>0</v>
      </c>
      <c r="BF50" s="139">
        <v>0</v>
      </c>
      <c r="BG50" s="139">
        <v>0</v>
      </c>
      <c r="BH50" s="139">
        <v>0</v>
      </c>
      <c r="BI50" s="139">
        <v>0</v>
      </c>
      <c r="BJ50" s="139">
        <v>0</v>
      </c>
      <c r="BK50" s="139">
        <v>0</v>
      </c>
      <c r="BL50" s="139">
        <v>0</v>
      </c>
      <c r="BM50" s="139">
        <v>0</v>
      </c>
      <c r="BN50" s="139">
        <v>0</v>
      </c>
      <c r="BO50" s="139">
        <v>0</v>
      </c>
      <c r="BP50" s="139">
        <v>0</v>
      </c>
      <c r="BQ50" s="139">
        <v>0</v>
      </c>
      <c r="BR50" s="139">
        <v>0</v>
      </c>
      <c r="BS50" s="139">
        <v>0</v>
      </c>
      <c r="BT50" s="139">
        <v>0</v>
      </c>
      <c r="BU50" s="139">
        <v>0</v>
      </c>
      <c r="BV50" s="139">
        <v>0</v>
      </c>
      <c r="BW50" s="139">
        <v>0</v>
      </c>
      <c r="BX50" s="139">
        <v>0</v>
      </c>
      <c r="BY50" s="139">
        <v>0</v>
      </c>
      <c r="BZ50" s="139">
        <v>0</v>
      </c>
      <c r="CA50" s="139">
        <v>0</v>
      </c>
      <c r="CB50" s="139">
        <v>0</v>
      </c>
      <c r="CC50" s="139">
        <v>0</v>
      </c>
      <c r="CD50" s="139">
        <v>0</v>
      </c>
      <c r="CE50" s="139">
        <v>244763.88282794366</v>
      </c>
      <c r="CF50" s="139">
        <v>0</v>
      </c>
      <c r="CG50" s="139">
        <v>0</v>
      </c>
      <c r="CH50" s="139">
        <v>0</v>
      </c>
      <c r="CI50" s="139">
        <v>0</v>
      </c>
      <c r="CJ50" s="139">
        <v>0</v>
      </c>
      <c r="CK50" s="143">
        <v>0</v>
      </c>
      <c r="CL50" s="134"/>
      <c r="CM50" s="134"/>
      <c r="CN50" s="134"/>
      <c r="CO50" s="134"/>
      <c r="CP50" s="134"/>
      <c r="CQ50" s="134"/>
      <c r="CR50" s="134"/>
      <c r="CS50" s="134"/>
      <c r="CT50" s="134"/>
      <c r="CU50" s="134"/>
      <c r="CV50" s="137"/>
      <c r="CW50" s="137"/>
      <c r="CX50" s="137"/>
    </row>
    <row r="51" spans="1:102" ht="12">
      <c r="A51" s="65" t="s">
        <v>53</v>
      </c>
      <c r="B51" s="60" t="s">
        <v>157</v>
      </c>
      <c r="C51" s="43" t="s">
        <v>118</v>
      </c>
      <c r="D51" s="126" t="s">
        <v>119</v>
      </c>
      <c r="E51" s="70">
        <v>654244</v>
      </c>
      <c r="F51" s="119">
        <v>812998.3843639996</v>
      </c>
      <c r="G51" s="156">
        <v>59911.27569734706</v>
      </c>
      <c r="H51" s="156">
        <v>94494.55799581567</v>
      </c>
      <c r="I51" s="156">
        <v>30548.92559864726</v>
      </c>
      <c r="J51" s="156">
        <v>154643.14879315224</v>
      </c>
      <c r="K51" s="156">
        <v>55208.12189755533</v>
      </c>
      <c r="L51" s="156">
        <v>13440.664299404834</v>
      </c>
      <c r="M51" s="156">
        <v>14864.554899341781</v>
      </c>
      <c r="N51" s="156">
        <v>327149.6523855135</v>
      </c>
      <c r="O51" s="156">
        <v>31131.426298621467</v>
      </c>
      <c r="P51" s="156">
        <v>10808.624099521383</v>
      </c>
      <c r="Q51" s="156">
        <v>0</v>
      </c>
      <c r="R51" s="156">
        <v>5220.932199768811</v>
      </c>
      <c r="S51" s="156">
        <v>0</v>
      </c>
      <c r="T51" s="156">
        <v>3128.2444998614783</v>
      </c>
      <c r="U51" s="156">
        <v>0</v>
      </c>
      <c r="V51" s="156">
        <v>0</v>
      </c>
      <c r="W51" s="156">
        <v>5458.247299758304</v>
      </c>
      <c r="X51" s="156">
        <v>0</v>
      </c>
      <c r="Y51" s="156">
        <v>6990.008399690475</v>
      </c>
      <c r="Z51" s="156">
        <v>0</v>
      </c>
      <c r="AA51" s="156">
        <v>0</v>
      </c>
      <c r="AB51" s="156">
        <v>0</v>
      </c>
      <c r="AC51" s="157">
        <v>0</v>
      </c>
      <c r="AD51" s="153">
        <f t="shared" si="0"/>
        <v>812998.3843639996</v>
      </c>
      <c r="AE51" s="135">
        <v>0</v>
      </c>
      <c r="AF51" s="136">
        <v>0</v>
      </c>
      <c r="AG51" s="135">
        <v>0</v>
      </c>
      <c r="AH51" s="135">
        <v>0</v>
      </c>
      <c r="AI51" s="135">
        <v>0</v>
      </c>
      <c r="AJ51" s="135">
        <v>0</v>
      </c>
      <c r="AK51" s="135">
        <v>0</v>
      </c>
      <c r="AL51" s="135">
        <v>0</v>
      </c>
      <c r="AM51" s="135">
        <v>0</v>
      </c>
      <c r="AN51" s="135">
        <v>0</v>
      </c>
      <c r="AO51" s="135">
        <v>0</v>
      </c>
      <c r="AP51" s="135">
        <v>0</v>
      </c>
      <c r="AQ51" s="135">
        <v>0</v>
      </c>
      <c r="AR51" s="135">
        <v>0</v>
      </c>
      <c r="AS51" s="135">
        <v>0</v>
      </c>
      <c r="AT51" s="135">
        <v>0</v>
      </c>
      <c r="AU51" s="135">
        <v>0</v>
      </c>
      <c r="AV51" s="135">
        <v>0</v>
      </c>
      <c r="AW51" s="135">
        <v>0</v>
      </c>
      <c r="AX51" s="135">
        <v>0</v>
      </c>
      <c r="AY51" s="135">
        <v>0</v>
      </c>
      <c r="AZ51" s="135">
        <v>0</v>
      </c>
      <c r="BA51" s="135">
        <v>0</v>
      </c>
      <c r="BB51" s="135">
        <v>0</v>
      </c>
      <c r="BC51" s="135">
        <v>0</v>
      </c>
      <c r="BD51" s="135">
        <v>0</v>
      </c>
      <c r="BE51" s="135">
        <v>0</v>
      </c>
      <c r="BF51" s="135">
        <v>0</v>
      </c>
      <c r="BG51" s="135">
        <v>0</v>
      </c>
      <c r="BH51" s="135">
        <v>0</v>
      </c>
      <c r="BI51" s="135">
        <v>0</v>
      </c>
      <c r="BJ51" s="135">
        <v>0</v>
      </c>
      <c r="BK51" s="135">
        <v>0</v>
      </c>
      <c r="BL51" s="135">
        <v>0</v>
      </c>
      <c r="BM51" s="135">
        <v>0</v>
      </c>
      <c r="BN51" s="135">
        <v>0</v>
      </c>
      <c r="BO51" s="135">
        <v>0</v>
      </c>
      <c r="BP51" s="135">
        <v>0</v>
      </c>
      <c r="BQ51" s="135">
        <v>0</v>
      </c>
      <c r="BR51" s="135">
        <v>0</v>
      </c>
      <c r="BS51" s="135">
        <v>0</v>
      </c>
      <c r="BT51" s="135">
        <v>0</v>
      </c>
      <c r="BU51" s="135">
        <v>0</v>
      </c>
      <c r="BV51" s="135">
        <v>0</v>
      </c>
      <c r="BW51" s="135">
        <v>0</v>
      </c>
      <c r="BX51" s="135">
        <v>0</v>
      </c>
      <c r="BY51" s="135">
        <v>0</v>
      </c>
      <c r="BZ51" s="135">
        <v>0</v>
      </c>
      <c r="CA51" s="135">
        <v>0</v>
      </c>
      <c r="CB51" s="135">
        <v>0</v>
      </c>
      <c r="CC51" s="135">
        <v>0</v>
      </c>
      <c r="CD51" s="135">
        <v>0</v>
      </c>
      <c r="CE51" s="135">
        <v>0</v>
      </c>
      <c r="CF51" s="135">
        <v>0</v>
      </c>
      <c r="CG51" s="135">
        <v>0</v>
      </c>
      <c r="CH51" s="135">
        <v>0</v>
      </c>
      <c r="CI51" s="135">
        <v>0</v>
      </c>
      <c r="CJ51" s="135">
        <v>0</v>
      </c>
      <c r="CK51" s="141">
        <v>0</v>
      </c>
      <c r="CL51" s="134"/>
      <c r="CM51" s="134"/>
      <c r="CN51" s="134"/>
      <c r="CO51" s="134"/>
      <c r="CP51" s="134"/>
      <c r="CQ51" s="134"/>
      <c r="CR51" s="134"/>
      <c r="CS51" s="134"/>
      <c r="CT51" s="134"/>
      <c r="CU51" s="134"/>
      <c r="CV51" s="137"/>
      <c r="CW51" s="137"/>
      <c r="CX51" s="137"/>
    </row>
    <row r="52" spans="1:102" ht="12">
      <c r="A52" s="66" t="s">
        <v>54</v>
      </c>
      <c r="B52" s="22" t="s">
        <v>158</v>
      </c>
      <c r="C52" s="25" t="s">
        <v>118</v>
      </c>
      <c r="D52" s="39" t="s">
        <v>119</v>
      </c>
      <c r="E52" s="71">
        <v>1170860</v>
      </c>
      <c r="F52" s="72">
        <v>1384203.574359335</v>
      </c>
      <c r="G52" s="121">
        <v>102004.3871668579</v>
      </c>
      <c r="H52" s="121">
        <v>160885.56564308162</v>
      </c>
      <c r="I52" s="121">
        <v>52012.31985173597</v>
      </c>
      <c r="J52" s="121">
        <v>263294.00331726234</v>
      </c>
      <c r="K52" s="121">
        <v>93996.8407490059</v>
      </c>
      <c r="L52" s="121">
        <v>22883.951460191744</v>
      </c>
      <c r="M52" s="121">
        <v>25308.25450412859</v>
      </c>
      <c r="N52" s="121">
        <v>557001.9902766414</v>
      </c>
      <c r="O52" s="121">
        <v>53004.08018789195</v>
      </c>
      <c r="P52" s="121">
        <v>18402.66401533879</v>
      </c>
      <c r="Q52" s="121">
        <v>0</v>
      </c>
      <c r="R52" s="121">
        <v>8889.11116110177</v>
      </c>
      <c r="S52" s="121">
        <v>0</v>
      </c>
      <c r="T52" s="121">
        <v>5326.1203238006465</v>
      </c>
      <c r="U52" s="121">
        <v>0</v>
      </c>
      <c r="V52" s="121">
        <v>0</v>
      </c>
      <c r="W52" s="121">
        <v>9293.161668424576</v>
      </c>
      <c r="X52" s="121">
        <v>0</v>
      </c>
      <c r="Y52" s="121">
        <v>11901.124033871789</v>
      </c>
      <c r="Z52" s="121">
        <v>0</v>
      </c>
      <c r="AA52" s="121">
        <v>0</v>
      </c>
      <c r="AB52" s="121">
        <v>0</v>
      </c>
      <c r="AC52" s="158">
        <v>0</v>
      </c>
      <c r="AD52" s="154">
        <f t="shared" si="0"/>
        <v>1384203.574359335</v>
      </c>
      <c r="AE52" s="81">
        <v>0</v>
      </c>
      <c r="AF52" s="138">
        <v>0</v>
      </c>
      <c r="AG52" s="81">
        <v>0</v>
      </c>
      <c r="AH52" s="81">
        <v>0</v>
      </c>
      <c r="AI52" s="81">
        <v>0</v>
      </c>
      <c r="AJ52" s="81">
        <v>0</v>
      </c>
      <c r="AK52" s="81">
        <v>0</v>
      </c>
      <c r="AL52" s="81">
        <v>0</v>
      </c>
      <c r="AM52" s="81">
        <v>0</v>
      </c>
      <c r="AN52" s="81">
        <v>0</v>
      </c>
      <c r="AO52" s="81">
        <v>0</v>
      </c>
      <c r="AP52" s="81">
        <v>0</v>
      </c>
      <c r="AQ52" s="81">
        <v>0</v>
      </c>
      <c r="AR52" s="81">
        <v>0</v>
      </c>
      <c r="AS52" s="81">
        <v>0</v>
      </c>
      <c r="AT52" s="81">
        <v>0</v>
      </c>
      <c r="AU52" s="81">
        <v>0</v>
      </c>
      <c r="AV52" s="81">
        <v>0</v>
      </c>
      <c r="AW52" s="81">
        <v>0</v>
      </c>
      <c r="AX52" s="81">
        <v>0</v>
      </c>
      <c r="AY52" s="81">
        <v>0</v>
      </c>
      <c r="AZ52" s="81">
        <v>0</v>
      </c>
      <c r="BA52" s="81">
        <v>0</v>
      </c>
      <c r="BB52" s="81">
        <v>0</v>
      </c>
      <c r="BC52" s="81">
        <v>0</v>
      </c>
      <c r="BD52" s="81">
        <v>0</v>
      </c>
      <c r="BE52" s="81">
        <v>0</v>
      </c>
      <c r="BF52" s="81">
        <v>0</v>
      </c>
      <c r="BG52" s="81">
        <v>0</v>
      </c>
      <c r="BH52" s="81">
        <v>0</v>
      </c>
      <c r="BI52" s="81">
        <v>0</v>
      </c>
      <c r="BJ52" s="81">
        <v>0</v>
      </c>
      <c r="BK52" s="81">
        <v>0</v>
      </c>
      <c r="BL52" s="81">
        <v>0</v>
      </c>
      <c r="BM52" s="81">
        <v>0</v>
      </c>
      <c r="BN52" s="81">
        <v>0</v>
      </c>
      <c r="BO52" s="81">
        <v>0</v>
      </c>
      <c r="BP52" s="81">
        <v>0</v>
      </c>
      <c r="BQ52" s="81">
        <v>0</v>
      </c>
      <c r="BR52" s="81">
        <v>0</v>
      </c>
      <c r="BS52" s="81">
        <v>0</v>
      </c>
      <c r="BT52" s="81">
        <v>0</v>
      </c>
      <c r="BU52" s="81">
        <v>0</v>
      </c>
      <c r="BV52" s="81">
        <v>0</v>
      </c>
      <c r="BW52" s="81">
        <v>0</v>
      </c>
      <c r="BX52" s="81">
        <v>0</v>
      </c>
      <c r="BY52" s="81">
        <v>0</v>
      </c>
      <c r="BZ52" s="81">
        <v>0</v>
      </c>
      <c r="CA52" s="81">
        <v>0</v>
      </c>
      <c r="CB52" s="81">
        <v>0</v>
      </c>
      <c r="CC52" s="81">
        <v>0</v>
      </c>
      <c r="CD52" s="81">
        <v>0</v>
      </c>
      <c r="CE52" s="81">
        <v>0</v>
      </c>
      <c r="CF52" s="81">
        <v>0</v>
      </c>
      <c r="CG52" s="81">
        <v>0</v>
      </c>
      <c r="CH52" s="81">
        <v>0</v>
      </c>
      <c r="CI52" s="81">
        <v>0</v>
      </c>
      <c r="CJ52" s="81">
        <v>0</v>
      </c>
      <c r="CK52" s="142">
        <v>0</v>
      </c>
      <c r="CL52" s="134"/>
      <c r="CM52" s="134"/>
      <c r="CN52" s="134"/>
      <c r="CO52" s="134"/>
      <c r="CP52" s="134"/>
      <c r="CQ52" s="134"/>
      <c r="CR52" s="134"/>
      <c r="CS52" s="134"/>
      <c r="CT52" s="134"/>
      <c r="CU52" s="134"/>
      <c r="CV52" s="137"/>
      <c r="CW52" s="137"/>
      <c r="CX52" s="137"/>
    </row>
    <row r="53" spans="1:102" ht="12">
      <c r="A53" s="66" t="s">
        <v>55</v>
      </c>
      <c r="B53" s="22" t="s">
        <v>159</v>
      </c>
      <c r="C53" s="25" t="s">
        <v>118</v>
      </c>
      <c r="D53" s="39" t="s">
        <v>119</v>
      </c>
      <c r="E53" s="71">
        <v>1055630</v>
      </c>
      <c r="F53" s="72">
        <v>1267805.061265367</v>
      </c>
      <c r="G53" s="121">
        <v>93426.77675230666</v>
      </c>
      <c r="H53" s="121">
        <v>147356.60143143794</v>
      </c>
      <c r="I53" s="121">
        <v>47638.57251756076</v>
      </c>
      <c r="J53" s="121">
        <v>241153.4518403076</v>
      </c>
      <c r="K53" s="121">
        <v>86092.58974042232</v>
      </c>
      <c r="L53" s="121">
        <v>20959.626185339235</v>
      </c>
      <c r="M53" s="121">
        <v>23180.068124717065</v>
      </c>
      <c r="N53" s="121">
        <v>510163.3571019007</v>
      </c>
      <c r="O53" s="121">
        <v>48546.935129124424</v>
      </c>
      <c r="P53" s="121">
        <v>16855.172903459</v>
      </c>
      <c r="Q53" s="121">
        <v>0</v>
      </c>
      <c r="R53" s="121">
        <v>8141.620444385384</v>
      </c>
      <c r="S53" s="121">
        <v>0</v>
      </c>
      <c r="T53" s="121">
        <v>4878.243654693722</v>
      </c>
      <c r="U53" s="121">
        <v>0</v>
      </c>
      <c r="V53" s="121">
        <v>0</v>
      </c>
      <c r="W53" s="121">
        <v>8511.694100948356</v>
      </c>
      <c r="X53" s="121">
        <v>0</v>
      </c>
      <c r="Y53" s="121">
        <v>10900.351338763903</v>
      </c>
      <c r="Z53" s="121">
        <v>0</v>
      </c>
      <c r="AA53" s="121">
        <v>0</v>
      </c>
      <c r="AB53" s="121">
        <v>0</v>
      </c>
      <c r="AC53" s="158">
        <v>0</v>
      </c>
      <c r="AD53" s="154">
        <f t="shared" si="0"/>
        <v>1267805.061265367</v>
      </c>
      <c r="AE53" s="81">
        <v>0</v>
      </c>
      <c r="AF53" s="138">
        <v>0</v>
      </c>
      <c r="AG53" s="81">
        <v>0</v>
      </c>
      <c r="AH53" s="81">
        <v>0</v>
      </c>
      <c r="AI53" s="81">
        <v>0</v>
      </c>
      <c r="AJ53" s="81">
        <v>0</v>
      </c>
      <c r="AK53" s="81">
        <v>0</v>
      </c>
      <c r="AL53" s="81">
        <v>0</v>
      </c>
      <c r="AM53" s="81">
        <v>0</v>
      </c>
      <c r="AN53" s="81">
        <v>0</v>
      </c>
      <c r="AO53" s="81">
        <v>0</v>
      </c>
      <c r="AP53" s="81">
        <v>0</v>
      </c>
      <c r="AQ53" s="81">
        <v>0</v>
      </c>
      <c r="AR53" s="81">
        <v>0</v>
      </c>
      <c r="AS53" s="81">
        <v>0</v>
      </c>
      <c r="AT53" s="81">
        <v>0</v>
      </c>
      <c r="AU53" s="81">
        <v>0</v>
      </c>
      <c r="AV53" s="81">
        <v>0</v>
      </c>
      <c r="AW53" s="81">
        <v>0</v>
      </c>
      <c r="AX53" s="81">
        <v>0</v>
      </c>
      <c r="AY53" s="81">
        <v>0</v>
      </c>
      <c r="AZ53" s="81">
        <v>0</v>
      </c>
      <c r="BA53" s="81">
        <v>0</v>
      </c>
      <c r="BB53" s="81">
        <v>0</v>
      </c>
      <c r="BC53" s="81">
        <v>0</v>
      </c>
      <c r="BD53" s="81">
        <v>0</v>
      </c>
      <c r="BE53" s="81">
        <v>0</v>
      </c>
      <c r="BF53" s="81">
        <v>0</v>
      </c>
      <c r="BG53" s="81">
        <v>0</v>
      </c>
      <c r="BH53" s="81">
        <v>0</v>
      </c>
      <c r="BI53" s="81">
        <v>0</v>
      </c>
      <c r="BJ53" s="81">
        <v>0</v>
      </c>
      <c r="BK53" s="81">
        <v>0</v>
      </c>
      <c r="BL53" s="81">
        <v>0</v>
      </c>
      <c r="BM53" s="81">
        <v>0</v>
      </c>
      <c r="BN53" s="81">
        <v>0</v>
      </c>
      <c r="BO53" s="81">
        <v>0</v>
      </c>
      <c r="BP53" s="81">
        <v>0</v>
      </c>
      <c r="BQ53" s="81">
        <v>0</v>
      </c>
      <c r="BR53" s="81">
        <v>0</v>
      </c>
      <c r="BS53" s="81">
        <v>0</v>
      </c>
      <c r="BT53" s="81">
        <v>0</v>
      </c>
      <c r="BU53" s="81">
        <v>0</v>
      </c>
      <c r="BV53" s="81">
        <v>0</v>
      </c>
      <c r="BW53" s="81">
        <v>0</v>
      </c>
      <c r="BX53" s="81">
        <v>0</v>
      </c>
      <c r="BY53" s="81">
        <v>0</v>
      </c>
      <c r="BZ53" s="81">
        <v>0</v>
      </c>
      <c r="CA53" s="81">
        <v>0</v>
      </c>
      <c r="CB53" s="81">
        <v>0</v>
      </c>
      <c r="CC53" s="81">
        <v>0</v>
      </c>
      <c r="CD53" s="81">
        <v>0</v>
      </c>
      <c r="CE53" s="81">
        <v>0</v>
      </c>
      <c r="CF53" s="81">
        <v>0</v>
      </c>
      <c r="CG53" s="81">
        <v>0</v>
      </c>
      <c r="CH53" s="81">
        <v>0</v>
      </c>
      <c r="CI53" s="81">
        <v>0</v>
      </c>
      <c r="CJ53" s="81">
        <v>0</v>
      </c>
      <c r="CK53" s="142">
        <v>0</v>
      </c>
      <c r="CL53" s="134"/>
      <c r="CM53" s="134"/>
      <c r="CN53" s="134"/>
      <c r="CO53" s="134"/>
      <c r="CP53" s="134"/>
      <c r="CQ53" s="134"/>
      <c r="CR53" s="134"/>
      <c r="CS53" s="134"/>
      <c r="CT53" s="134"/>
      <c r="CU53" s="134"/>
      <c r="CV53" s="137"/>
      <c r="CW53" s="137"/>
      <c r="CX53" s="137"/>
    </row>
    <row r="54" spans="1:102" ht="12">
      <c r="A54" s="66" t="s">
        <v>56</v>
      </c>
      <c r="B54" s="22" t="s">
        <v>160</v>
      </c>
      <c r="C54" s="25" t="s">
        <v>118</v>
      </c>
      <c r="D54" s="39" t="s">
        <v>119</v>
      </c>
      <c r="E54" s="71">
        <v>73</v>
      </c>
      <c r="F54" s="72">
        <v>73.88492700713601</v>
      </c>
      <c r="G54" s="121">
        <v>5.444709752118053</v>
      </c>
      <c r="H54" s="121">
        <v>8.587622871543777</v>
      </c>
      <c r="I54" s="121">
        <v>2.7762725995675774</v>
      </c>
      <c r="J54" s="121">
        <v>14.053899713065253</v>
      </c>
      <c r="K54" s="121">
        <v>5.017289253032084</v>
      </c>
      <c r="L54" s="121">
        <v>1.2214815180300853</v>
      </c>
      <c r="M54" s="121">
        <v>1.350884054450608</v>
      </c>
      <c r="N54" s="121">
        <v>29.731213064860697</v>
      </c>
      <c r="O54" s="121">
        <v>2.8292100008305185</v>
      </c>
      <c r="P54" s="121">
        <v>0.9822828901012405</v>
      </c>
      <c r="Q54" s="121">
        <v>0</v>
      </c>
      <c r="R54" s="121">
        <v>0.47447596687524984</v>
      </c>
      <c r="S54" s="121">
        <v>0</v>
      </c>
      <c r="T54" s="121">
        <v>0.2842934512269059</v>
      </c>
      <c r="U54" s="121">
        <v>0</v>
      </c>
      <c r="V54" s="121">
        <v>0</v>
      </c>
      <c r="W54" s="121">
        <v>0.4960430562786703</v>
      </c>
      <c r="X54" s="121">
        <v>0</v>
      </c>
      <c r="Y54" s="121">
        <v>0.6352488151552932</v>
      </c>
      <c r="Z54" s="121">
        <v>0</v>
      </c>
      <c r="AA54" s="121">
        <v>0</v>
      </c>
      <c r="AB54" s="121">
        <v>0</v>
      </c>
      <c r="AC54" s="158">
        <v>0</v>
      </c>
      <c r="AD54" s="154">
        <f t="shared" si="0"/>
        <v>73.88492700713601</v>
      </c>
      <c r="AE54" s="81">
        <v>0</v>
      </c>
      <c r="AF54" s="138">
        <v>0</v>
      </c>
      <c r="AG54" s="81">
        <v>0</v>
      </c>
      <c r="AH54" s="81">
        <v>0</v>
      </c>
      <c r="AI54" s="81">
        <v>0</v>
      </c>
      <c r="AJ54" s="81">
        <v>0</v>
      </c>
      <c r="AK54" s="81">
        <v>0</v>
      </c>
      <c r="AL54" s="81">
        <v>0</v>
      </c>
      <c r="AM54" s="81">
        <v>0</v>
      </c>
      <c r="AN54" s="81">
        <v>0</v>
      </c>
      <c r="AO54" s="81">
        <v>0</v>
      </c>
      <c r="AP54" s="81">
        <v>0</v>
      </c>
      <c r="AQ54" s="81">
        <v>0</v>
      </c>
      <c r="AR54" s="81">
        <v>0</v>
      </c>
      <c r="AS54" s="81">
        <v>0</v>
      </c>
      <c r="AT54" s="81">
        <v>0</v>
      </c>
      <c r="AU54" s="81">
        <v>0</v>
      </c>
      <c r="AV54" s="81">
        <v>0</v>
      </c>
      <c r="AW54" s="81">
        <v>0</v>
      </c>
      <c r="AX54" s="81">
        <v>0</v>
      </c>
      <c r="AY54" s="81">
        <v>0</v>
      </c>
      <c r="AZ54" s="81">
        <v>0</v>
      </c>
      <c r="BA54" s="81">
        <v>0</v>
      </c>
      <c r="BB54" s="81">
        <v>0</v>
      </c>
      <c r="BC54" s="81">
        <v>0</v>
      </c>
      <c r="BD54" s="81">
        <v>0</v>
      </c>
      <c r="BE54" s="81">
        <v>0</v>
      </c>
      <c r="BF54" s="81">
        <v>0</v>
      </c>
      <c r="BG54" s="81">
        <v>0</v>
      </c>
      <c r="BH54" s="81">
        <v>0</v>
      </c>
      <c r="BI54" s="81">
        <v>0</v>
      </c>
      <c r="BJ54" s="81">
        <v>0</v>
      </c>
      <c r="BK54" s="81">
        <v>0</v>
      </c>
      <c r="BL54" s="81">
        <v>0</v>
      </c>
      <c r="BM54" s="81">
        <v>0</v>
      </c>
      <c r="BN54" s="81">
        <v>0</v>
      </c>
      <c r="BO54" s="81">
        <v>0</v>
      </c>
      <c r="BP54" s="81">
        <v>0</v>
      </c>
      <c r="BQ54" s="81">
        <v>0</v>
      </c>
      <c r="BR54" s="81">
        <v>0</v>
      </c>
      <c r="BS54" s="81">
        <v>0</v>
      </c>
      <c r="BT54" s="81">
        <v>0</v>
      </c>
      <c r="BU54" s="81">
        <v>0</v>
      </c>
      <c r="BV54" s="81">
        <v>0</v>
      </c>
      <c r="BW54" s="81">
        <v>0</v>
      </c>
      <c r="BX54" s="81">
        <v>0</v>
      </c>
      <c r="BY54" s="81">
        <v>0</v>
      </c>
      <c r="BZ54" s="81">
        <v>0</v>
      </c>
      <c r="CA54" s="81">
        <v>0</v>
      </c>
      <c r="CB54" s="81">
        <v>0</v>
      </c>
      <c r="CC54" s="81">
        <v>0</v>
      </c>
      <c r="CD54" s="81">
        <v>0</v>
      </c>
      <c r="CE54" s="81">
        <v>0</v>
      </c>
      <c r="CF54" s="81">
        <v>0</v>
      </c>
      <c r="CG54" s="81">
        <v>0</v>
      </c>
      <c r="CH54" s="81">
        <v>0</v>
      </c>
      <c r="CI54" s="81">
        <v>0</v>
      </c>
      <c r="CJ54" s="81">
        <v>0</v>
      </c>
      <c r="CK54" s="142">
        <v>0</v>
      </c>
      <c r="CL54" s="134"/>
      <c r="CM54" s="134"/>
      <c r="CN54" s="134"/>
      <c r="CO54" s="134"/>
      <c r="CP54" s="134"/>
      <c r="CQ54" s="134"/>
      <c r="CR54" s="134"/>
      <c r="CS54" s="134"/>
      <c r="CT54" s="134"/>
      <c r="CU54" s="134"/>
      <c r="CV54" s="137"/>
      <c r="CW54" s="137"/>
      <c r="CX54" s="137"/>
    </row>
    <row r="55" spans="1:102" ht="12">
      <c r="A55" s="66" t="s">
        <v>57</v>
      </c>
      <c r="B55" s="22" t="s">
        <v>161</v>
      </c>
      <c r="C55" s="25" t="s">
        <v>118</v>
      </c>
      <c r="D55" s="39" t="s">
        <v>119</v>
      </c>
      <c r="E55" s="71">
        <v>103577</v>
      </c>
      <c r="F55" s="72">
        <v>109401.52514719815</v>
      </c>
      <c r="G55" s="121">
        <v>8061.990110757065</v>
      </c>
      <c r="H55" s="121">
        <v>12715.706404434983</v>
      </c>
      <c r="I55" s="121">
        <v>4110.831111570761</v>
      </c>
      <c r="J55" s="121">
        <v>20809.63093766894</v>
      </c>
      <c r="K55" s="121">
        <v>7429.107919851398</v>
      </c>
      <c r="L55" s="121">
        <v>1808.6495639184918</v>
      </c>
      <c r="M55" s="121">
        <v>2000.2560987798408</v>
      </c>
      <c r="N55" s="121">
        <v>44023.05294905298</v>
      </c>
      <c r="O55" s="121">
        <v>4189.21560310495</v>
      </c>
      <c r="P55" s="121">
        <v>1454.4677873566043</v>
      </c>
      <c r="Q55" s="121">
        <v>0</v>
      </c>
      <c r="R55" s="121">
        <v>702.5572944916131</v>
      </c>
      <c r="S55" s="121">
        <v>0</v>
      </c>
      <c r="T55" s="121">
        <v>420.95375083175173</v>
      </c>
      <c r="U55" s="121">
        <v>0</v>
      </c>
      <c r="V55" s="121">
        <v>0</v>
      </c>
      <c r="W55" s="121">
        <v>734.4917169685048</v>
      </c>
      <c r="X55" s="121">
        <v>0</v>
      </c>
      <c r="Y55" s="121">
        <v>940.6138984102589</v>
      </c>
      <c r="Z55" s="121">
        <v>0</v>
      </c>
      <c r="AA55" s="121">
        <v>0</v>
      </c>
      <c r="AB55" s="121">
        <v>0</v>
      </c>
      <c r="AC55" s="158">
        <v>0</v>
      </c>
      <c r="AD55" s="154">
        <f t="shared" si="0"/>
        <v>109401.52514719818</v>
      </c>
      <c r="AE55" s="81">
        <v>0</v>
      </c>
      <c r="AF55" s="138">
        <v>0</v>
      </c>
      <c r="AG55" s="81">
        <v>0</v>
      </c>
      <c r="AH55" s="81">
        <v>0</v>
      </c>
      <c r="AI55" s="81">
        <v>0</v>
      </c>
      <c r="AJ55" s="81">
        <v>0</v>
      </c>
      <c r="AK55" s="81">
        <v>0</v>
      </c>
      <c r="AL55" s="81">
        <v>0</v>
      </c>
      <c r="AM55" s="81">
        <v>0</v>
      </c>
      <c r="AN55" s="81">
        <v>0</v>
      </c>
      <c r="AO55" s="81">
        <v>0</v>
      </c>
      <c r="AP55" s="81">
        <v>0</v>
      </c>
      <c r="AQ55" s="81">
        <v>0</v>
      </c>
      <c r="AR55" s="81">
        <v>0</v>
      </c>
      <c r="AS55" s="81">
        <v>0</v>
      </c>
      <c r="AT55" s="81">
        <v>0</v>
      </c>
      <c r="AU55" s="81">
        <v>0</v>
      </c>
      <c r="AV55" s="81">
        <v>0</v>
      </c>
      <c r="AW55" s="81">
        <v>0</v>
      </c>
      <c r="AX55" s="81">
        <v>0</v>
      </c>
      <c r="AY55" s="81">
        <v>0</v>
      </c>
      <c r="AZ55" s="81">
        <v>0</v>
      </c>
      <c r="BA55" s="81">
        <v>0</v>
      </c>
      <c r="BB55" s="81">
        <v>0</v>
      </c>
      <c r="BC55" s="81">
        <v>0</v>
      </c>
      <c r="BD55" s="81">
        <v>0</v>
      </c>
      <c r="BE55" s="81">
        <v>0</v>
      </c>
      <c r="BF55" s="81">
        <v>0</v>
      </c>
      <c r="BG55" s="81">
        <v>0</v>
      </c>
      <c r="BH55" s="81">
        <v>0</v>
      </c>
      <c r="BI55" s="81">
        <v>0</v>
      </c>
      <c r="BJ55" s="81">
        <v>0</v>
      </c>
      <c r="BK55" s="81">
        <v>0</v>
      </c>
      <c r="BL55" s="81">
        <v>0</v>
      </c>
      <c r="BM55" s="81">
        <v>0</v>
      </c>
      <c r="BN55" s="81">
        <v>0</v>
      </c>
      <c r="BO55" s="81">
        <v>0</v>
      </c>
      <c r="BP55" s="81">
        <v>0</v>
      </c>
      <c r="BQ55" s="81">
        <v>0</v>
      </c>
      <c r="BR55" s="81">
        <v>0</v>
      </c>
      <c r="BS55" s="81">
        <v>0</v>
      </c>
      <c r="BT55" s="81">
        <v>0</v>
      </c>
      <c r="BU55" s="81">
        <v>0</v>
      </c>
      <c r="BV55" s="81">
        <v>0</v>
      </c>
      <c r="BW55" s="81">
        <v>0</v>
      </c>
      <c r="BX55" s="81">
        <v>0</v>
      </c>
      <c r="BY55" s="81">
        <v>0</v>
      </c>
      <c r="BZ55" s="81">
        <v>0</v>
      </c>
      <c r="CA55" s="81">
        <v>0</v>
      </c>
      <c r="CB55" s="81">
        <v>0</v>
      </c>
      <c r="CC55" s="81">
        <v>0</v>
      </c>
      <c r="CD55" s="81">
        <v>0</v>
      </c>
      <c r="CE55" s="81">
        <v>0</v>
      </c>
      <c r="CF55" s="81">
        <v>0</v>
      </c>
      <c r="CG55" s="81">
        <v>0</v>
      </c>
      <c r="CH55" s="81">
        <v>0</v>
      </c>
      <c r="CI55" s="81">
        <v>0</v>
      </c>
      <c r="CJ55" s="81">
        <v>0</v>
      </c>
      <c r="CK55" s="142">
        <v>0</v>
      </c>
      <c r="CL55" s="134"/>
      <c r="CM55" s="134"/>
      <c r="CN55" s="134"/>
      <c r="CO55" s="134"/>
      <c r="CP55" s="134"/>
      <c r="CQ55" s="134"/>
      <c r="CR55" s="134"/>
      <c r="CS55" s="134"/>
      <c r="CT55" s="134"/>
      <c r="CU55" s="134"/>
      <c r="CV55" s="137"/>
      <c r="CW55" s="137"/>
      <c r="CX55" s="137"/>
    </row>
    <row r="56" spans="1:102" ht="12">
      <c r="A56" s="66" t="s">
        <v>58</v>
      </c>
      <c r="B56" s="22" t="s">
        <v>287</v>
      </c>
      <c r="C56" s="25" t="s">
        <v>118</v>
      </c>
      <c r="D56" s="39" t="s">
        <v>119</v>
      </c>
      <c r="E56" s="71">
        <v>1775850</v>
      </c>
      <c r="F56" s="72">
        <v>2006636.1364619401</v>
      </c>
      <c r="G56" s="121">
        <v>147872.5334612782</v>
      </c>
      <c r="H56" s="121">
        <v>233230.71536204484</v>
      </c>
      <c r="I56" s="121">
        <v>75400.6148293734</v>
      </c>
      <c r="J56" s="121">
        <v>381688.9880628168</v>
      </c>
      <c r="K56" s="121">
        <v>136264.24671494812</v>
      </c>
      <c r="L56" s="121">
        <v>33174.14056405341</v>
      </c>
      <c r="M56" s="121">
        <v>36688.576001015725</v>
      </c>
      <c r="N56" s="121">
        <v>807468.1661529789</v>
      </c>
      <c r="O56" s="121">
        <v>76838.33841722162</v>
      </c>
      <c r="P56" s="121">
        <v>26677.759907850337</v>
      </c>
      <c r="Q56" s="121">
        <v>0</v>
      </c>
      <c r="R56" s="121">
        <v>12886.263268861838</v>
      </c>
      <c r="S56" s="121">
        <v>0</v>
      </c>
      <c r="T56" s="121">
        <v>7721.108156962671</v>
      </c>
      <c r="U56" s="121">
        <v>0</v>
      </c>
      <c r="V56" s="121">
        <v>0</v>
      </c>
      <c r="W56" s="121">
        <v>13472.00250835556</v>
      </c>
      <c r="X56" s="121">
        <v>0</v>
      </c>
      <c r="Y56" s="121">
        <v>17252.68305417866</v>
      </c>
      <c r="Z56" s="121">
        <v>0</v>
      </c>
      <c r="AA56" s="121">
        <v>0</v>
      </c>
      <c r="AB56" s="121">
        <v>0</v>
      </c>
      <c r="AC56" s="158">
        <v>0</v>
      </c>
      <c r="AD56" s="154">
        <f t="shared" si="0"/>
        <v>2006636.1364619401</v>
      </c>
      <c r="AE56" s="81">
        <v>0</v>
      </c>
      <c r="AF56" s="138">
        <v>0</v>
      </c>
      <c r="AG56" s="81">
        <v>0</v>
      </c>
      <c r="AH56" s="81">
        <v>0</v>
      </c>
      <c r="AI56" s="81">
        <v>0</v>
      </c>
      <c r="AJ56" s="81">
        <v>0</v>
      </c>
      <c r="AK56" s="81">
        <v>0</v>
      </c>
      <c r="AL56" s="81">
        <v>0</v>
      </c>
      <c r="AM56" s="81">
        <v>0</v>
      </c>
      <c r="AN56" s="81">
        <v>0</v>
      </c>
      <c r="AO56" s="81">
        <v>0</v>
      </c>
      <c r="AP56" s="81">
        <v>0</v>
      </c>
      <c r="AQ56" s="81">
        <v>0</v>
      </c>
      <c r="AR56" s="81">
        <v>0</v>
      </c>
      <c r="AS56" s="81">
        <v>0</v>
      </c>
      <c r="AT56" s="81">
        <v>0</v>
      </c>
      <c r="AU56" s="81">
        <v>0</v>
      </c>
      <c r="AV56" s="81">
        <v>0</v>
      </c>
      <c r="AW56" s="81">
        <v>0</v>
      </c>
      <c r="AX56" s="81">
        <v>0</v>
      </c>
      <c r="AY56" s="81">
        <v>0</v>
      </c>
      <c r="AZ56" s="81">
        <v>0</v>
      </c>
      <c r="BA56" s="81">
        <v>0</v>
      </c>
      <c r="BB56" s="81">
        <v>0</v>
      </c>
      <c r="BC56" s="81">
        <v>0</v>
      </c>
      <c r="BD56" s="81">
        <v>0</v>
      </c>
      <c r="BE56" s="81">
        <v>0</v>
      </c>
      <c r="BF56" s="81">
        <v>0</v>
      </c>
      <c r="BG56" s="81">
        <v>0</v>
      </c>
      <c r="BH56" s="81">
        <v>0</v>
      </c>
      <c r="BI56" s="81">
        <v>0</v>
      </c>
      <c r="BJ56" s="81">
        <v>0</v>
      </c>
      <c r="BK56" s="81">
        <v>0</v>
      </c>
      <c r="BL56" s="81">
        <v>0</v>
      </c>
      <c r="BM56" s="81">
        <v>0</v>
      </c>
      <c r="BN56" s="81">
        <v>0</v>
      </c>
      <c r="BO56" s="81">
        <v>0</v>
      </c>
      <c r="BP56" s="81">
        <v>0</v>
      </c>
      <c r="BQ56" s="81">
        <v>0</v>
      </c>
      <c r="BR56" s="81">
        <v>0</v>
      </c>
      <c r="BS56" s="81">
        <v>0</v>
      </c>
      <c r="BT56" s="81">
        <v>0</v>
      </c>
      <c r="BU56" s="81">
        <v>0</v>
      </c>
      <c r="BV56" s="81">
        <v>0</v>
      </c>
      <c r="BW56" s="81">
        <v>0</v>
      </c>
      <c r="BX56" s="81">
        <v>0</v>
      </c>
      <c r="BY56" s="81">
        <v>0</v>
      </c>
      <c r="BZ56" s="81">
        <v>0</v>
      </c>
      <c r="CA56" s="81">
        <v>0</v>
      </c>
      <c r="CB56" s="81">
        <v>0</v>
      </c>
      <c r="CC56" s="81">
        <v>0</v>
      </c>
      <c r="CD56" s="81">
        <v>0</v>
      </c>
      <c r="CE56" s="81">
        <v>0</v>
      </c>
      <c r="CF56" s="81">
        <v>0</v>
      </c>
      <c r="CG56" s="81">
        <v>0</v>
      </c>
      <c r="CH56" s="81">
        <v>0</v>
      </c>
      <c r="CI56" s="81">
        <v>0</v>
      </c>
      <c r="CJ56" s="81">
        <v>0</v>
      </c>
      <c r="CK56" s="142">
        <v>0</v>
      </c>
      <c r="CL56" s="134"/>
      <c r="CM56" s="134"/>
      <c r="CN56" s="134"/>
      <c r="CO56" s="134"/>
      <c r="CP56" s="134"/>
      <c r="CQ56" s="134"/>
      <c r="CR56" s="134"/>
      <c r="CS56" s="134"/>
      <c r="CT56" s="134"/>
      <c r="CU56" s="134"/>
      <c r="CV56" s="137"/>
      <c r="CW56" s="137"/>
      <c r="CX56" s="137"/>
    </row>
    <row r="57" spans="1:102" ht="12">
      <c r="A57" s="66" t="s">
        <v>59</v>
      </c>
      <c r="B57" s="22" t="s">
        <v>163</v>
      </c>
      <c r="C57" s="25" t="s">
        <v>118</v>
      </c>
      <c r="D57" s="39" t="s">
        <v>119</v>
      </c>
      <c r="E57" s="71">
        <v>327759</v>
      </c>
      <c r="F57" s="72">
        <v>345448.562055899</v>
      </c>
      <c r="G57" s="121">
        <v>25456.70992541215</v>
      </c>
      <c r="H57" s="121">
        <v>40151.382597517186</v>
      </c>
      <c r="I57" s="121">
        <v>12980.446976731582</v>
      </c>
      <c r="J57" s="121">
        <v>65708.92932853954</v>
      </c>
      <c r="K57" s="121">
        <v>23458.307777864495</v>
      </c>
      <c r="L57" s="121">
        <v>5711.029990468769</v>
      </c>
      <c r="M57" s="121">
        <v>6316.050824129987</v>
      </c>
      <c r="N57" s="121">
        <v>139008.1200248289</v>
      </c>
      <c r="O57" s="121">
        <v>13227.95549959299</v>
      </c>
      <c r="P57" s="121">
        <v>4592.658146428336</v>
      </c>
      <c r="Q57" s="121">
        <v>0</v>
      </c>
      <c r="R57" s="121">
        <v>2218.4097234244655</v>
      </c>
      <c r="S57" s="121">
        <v>0</v>
      </c>
      <c r="T57" s="121">
        <v>1329.2124375890394</v>
      </c>
      <c r="U57" s="121">
        <v>0</v>
      </c>
      <c r="V57" s="121">
        <v>0</v>
      </c>
      <c r="W57" s="121">
        <v>2319.2465290346686</v>
      </c>
      <c r="X57" s="121">
        <v>0</v>
      </c>
      <c r="Y57" s="121">
        <v>2970.1022743368876</v>
      </c>
      <c r="Z57" s="121">
        <v>0</v>
      </c>
      <c r="AA57" s="121">
        <v>0</v>
      </c>
      <c r="AB57" s="121">
        <v>0</v>
      </c>
      <c r="AC57" s="158">
        <v>0</v>
      </c>
      <c r="AD57" s="154">
        <f t="shared" si="0"/>
        <v>345448.56205589906</v>
      </c>
      <c r="AE57" s="81">
        <v>0</v>
      </c>
      <c r="AF57" s="138">
        <v>0</v>
      </c>
      <c r="AG57" s="81">
        <v>0</v>
      </c>
      <c r="AH57" s="81">
        <v>0</v>
      </c>
      <c r="AI57" s="81">
        <v>0</v>
      </c>
      <c r="AJ57" s="81">
        <v>0</v>
      </c>
      <c r="AK57" s="81">
        <v>0</v>
      </c>
      <c r="AL57" s="81">
        <v>0</v>
      </c>
      <c r="AM57" s="81">
        <v>0</v>
      </c>
      <c r="AN57" s="81">
        <v>0</v>
      </c>
      <c r="AO57" s="81">
        <v>0</v>
      </c>
      <c r="AP57" s="81">
        <v>0</v>
      </c>
      <c r="AQ57" s="81">
        <v>0</v>
      </c>
      <c r="AR57" s="81">
        <v>0</v>
      </c>
      <c r="AS57" s="81">
        <v>0</v>
      </c>
      <c r="AT57" s="81">
        <v>0</v>
      </c>
      <c r="AU57" s="81">
        <v>0</v>
      </c>
      <c r="AV57" s="81">
        <v>0</v>
      </c>
      <c r="AW57" s="81">
        <v>0</v>
      </c>
      <c r="AX57" s="81">
        <v>0</v>
      </c>
      <c r="AY57" s="81">
        <v>0</v>
      </c>
      <c r="AZ57" s="81">
        <v>0</v>
      </c>
      <c r="BA57" s="81">
        <v>0</v>
      </c>
      <c r="BB57" s="81">
        <v>0</v>
      </c>
      <c r="BC57" s="81">
        <v>0</v>
      </c>
      <c r="BD57" s="81">
        <v>0</v>
      </c>
      <c r="BE57" s="81">
        <v>0</v>
      </c>
      <c r="BF57" s="81">
        <v>0</v>
      </c>
      <c r="BG57" s="81">
        <v>0</v>
      </c>
      <c r="BH57" s="81">
        <v>0</v>
      </c>
      <c r="BI57" s="81">
        <v>0</v>
      </c>
      <c r="BJ57" s="81">
        <v>0</v>
      </c>
      <c r="BK57" s="81">
        <v>0</v>
      </c>
      <c r="BL57" s="81">
        <v>0</v>
      </c>
      <c r="BM57" s="81">
        <v>0</v>
      </c>
      <c r="BN57" s="81">
        <v>0</v>
      </c>
      <c r="BO57" s="81">
        <v>0</v>
      </c>
      <c r="BP57" s="81">
        <v>0</v>
      </c>
      <c r="BQ57" s="81">
        <v>0</v>
      </c>
      <c r="BR57" s="81">
        <v>0</v>
      </c>
      <c r="BS57" s="81">
        <v>0</v>
      </c>
      <c r="BT57" s="81">
        <v>0</v>
      </c>
      <c r="BU57" s="81">
        <v>0</v>
      </c>
      <c r="BV57" s="81">
        <v>0</v>
      </c>
      <c r="BW57" s="81">
        <v>0</v>
      </c>
      <c r="BX57" s="81">
        <v>0</v>
      </c>
      <c r="BY57" s="81">
        <v>0</v>
      </c>
      <c r="BZ57" s="81">
        <v>0</v>
      </c>
      <c r="CA57" s="81">
        <v>0</v>
      </c>
      <c r="CB57" s="81">
        <v>0</v>
      </c>
      <c r="CC57" s="81">
        <v>0</v>
      </c>
      <c r="CD57" s="81">
        <v>0</v>
      </c>
      <c r="CE57" s="81">
        <v>0</v>
      </c>
      <c r="CF57" s="81">
        <v>0</v>
      </c>
      <c r="CG57" s="81">
        <v>0</v>
      </c>
      <c r="CH57" s="81">
        <v>0</v>
      </c>
      <c r="CI57" s="81">
        <v>0</v>
      </c>
      <c r="CJ57" s="81">
        <v>0</v>
      </c>
      <c r="CK57" s="142">
        <v>0</v>
      </c>
      <c r="CL57" s="134"/>
      <c r="CM57" s="134"/>
      <c r="CN57" s="134"/>
      <c r="CO57" s="134"/>
      <c r="CP57" s="134"/>
      <c r="CQ57" s="134"/>
      <c r="CR57" s="134"/>
      <c r="CS57" s="134"/>
      <c r="CT57" s="134"/>
      <c r="CU57" s="134"/>
      <c r="CV57" s="137"/>
      <c r="CW57" s="137"/>
      <c r="CX57" s="137"/>
    </row>
    <row r="58" spans="1:102" ht="12">
      <c r="A58" s="66" t="s">
        <v>60</v>
      </c>
      <c r="B58" s="22" t="s">
        <v>164</v>
      </c>
      <c r="C58" s="25" t="s">
        <v>92</v>
      </c>
      <c r="D58" s="39" t="s">
        <v>93</v>
      </c>
      <c r="E58" s="71">
        <v>162649</v>
      </c>
      <c r="F58" s="72">
        <v>208700.19387447496</v>
      </c>
      <c r="G58" s="121">
        <v>36448.845894213264</v>
      </c>
      <c r="H58" s="121">
        <v>6654.644263403904</v>
      </c>
      <c r="I58" s="121">
        <v>5369.558812658201</v>
      </c>
      <c r="J58" s="121">
        <v>22250.533960588662</v>
      </c>
      <c r="K58" s="121">
        <v>9683.694698356247</v>
      </c>
      <c r="L58" s="121">
        <v>3071.374275417186</v>
      </c>
      <c r="M58" s="121">
        <v>2213.314099256249</v>
      </c>
      <c r="N58" s="121">
        <v>34556.079197214436</v>
      </c>
      <c r="O58" s="121">
        <v>2939.279341755858</v>
      </c>
      <c r="P58" s="121">
        <v>8890.234068167965</v>
      </c>
      <c r="Q58" s="121">
        <v>122.51638029296869</v>
      </c>
      <c r="R58" s="121">
        <v>1362.60490591289</v>
      </c>
      <c r="S58" s="121">
        <v>846.4768092968745</v>
      </c>
      <c r="T58" s="121">
        <v>776.3083369472653</v>
      </c>
      <c r="U58" s="121">
        <v>2878.9121798296865</v>
      </c>
      <c r="V58" s="121">
        <v>229.43976673046865</v>
      </c>
      <c r="W58" s="121">
        <v>1487.7943708667965</v>
      </c>
      <c r="X58" s="121">
        <v>1580.6840628343741</v>
      </c>
      <c r="Y58" s="121">
        <v>1330.7506470367182</v>
      </c>
      <c r="Z58" s="121">
        <v>683.8641590898435</v>
      </c>
      <c r="AA58" s="121">
        <v>7733.233924092185</v>
      </c>
      <c r="AB58" s="121">
        <v>5016.488880359372</v>
      </c>
      <c r="AC58" s="158">
        <v>906.6212141679684</v>
      </c>
      <c r="AD58" s="154">
        <f t="shared" si="0"/>
        <v>157033.25424848936</v>
      </c>
      <c r="AE58" s="81">
        <v>462.2208892871092</v>
      </c>
      <c r="AF58" s="138">
        <v>178.2056440624999</v>
      </c>
      <c r="AG58" s="81">
        <v>458.2112622957029</v>
      </c>
      <c r="AH58" s="81">
        <v>783.4365627097653</v>
      </c>
      <c r="AI58" s="81">
        <v>83.53389565429683</v>
      </c>
      <c r="AJ58" s="81">
        <v>0</v>
      </c>
      <c r="AK58" s="81">
        <v>398.2896144796873</v>
      </c>
      <c r="AL58" s="81">
        <v>100.2406747851562</v>
      </c>
      <c r="AM58" s="81">
        <v>129.42184900039055</v>
      </c>
      <c r="AN58" s="81">
        <v>2396.986201450366</v>
      </c>
      <c r="AO58" s="81">
        <v>1126.0725545487337</v>
      </c>
      <c r="AP58" s="81">
        <v>1791.479064054804</v>
      </c>
      <c r="AQ58" s="81">
        <v>271.095336030078</v>
      </c>
      <c r="AR58" s="81">
        <v>222.97981213320304</v>
      </c>
      <c r="AS58" s="81">
        <v>133.65423304687494</v>
      </c>
      <c r="AT58" s="81">
        <v>122.51638029296869</v>
      </c>
      <c r="AU58" s="81">
        <v>2542.771783716796</v>
      </c>
      <c r="AV58" s="81">
        <v>1083.2675588449215</v>
      </c>
      <c r="AW58" s="81">
        <v>158.60302321562492</v>
      </c>
      <c r="AX58" s="81">
        <v>400.9626991406248</v>
      </c>
      <c r="AY58" s="81">
        <v>0</v>
      </c>
      <c r="AZ58" s="81">
        <v>0</v>
      </c>
      <c r="BA58" s="81">
        <v>126.30325022929681</v>
      </c>
      <c r="BB58" s="81">
        <v>316.31501821093735</v>
      </c>
      <c r="BC58" s="81">
        <v>22.27570550781249</v>
      </c>
      <c r="BD58" s="81">
        <v>94.67174840820307</v>
      </c>
      <c r="BE58" s="81">
        <v>791.0103025824214</v>
      </c>
      <c r="BF58" s="81">
        <v>296.26688325390614</v>
      </c>
      <c r="BG58" s="81">
        <v>13.365423304687495</v>
      </c>
      <c r="BH58" s="81">
        <v>66.82711652343747</v>
      </c>
      <c r="BI58" s="81">
        <v>383.1421347343748</v>
      </c>
      <c r="BJ58" s="81">
        <v>0</v>
      </c>
      <c r="BK58" s="81">
        <v>0</v>
      </c>
      <c r="BL58" s="81">
        <v>0</v>
      </c>
      <c r="BM58" s="81">
        <v>172.41396063046867</v>
      </c>
      <c r="BN58" s="81">
        <v>513.4550119550779</v>
      </c>
      <c r="BO58" s="81">
        <v>623.7197542187497</v>
      </c>
      <c r="BP58" s="81">
        <v>0</v>
      </c>
      <c r="BQ58" s="81">
        <v>2327.8112255664055</v>
      </c>
      <c r="BR58" s="81">
        <v>22.27570550781249</v>
      </c>
      <c r="BS58" s="81">
        <v>1488.908156142187</v>
      </c>
      <c r="BT58" s="81">
        <v>66.82711652343747</v>
      </c>
      <c r="BU58" s="81">
        <v>24497.484375161708</v>
      </c>
      <c r="BV58" s="81">
        <v>0</v>
      </c>
      <c r="BW58" s="81">
        <v>473.35874204101543</v>
      </c>
      <c r="BX58" s="81">
        <v>528.8252487554685</v>
      </c>
      <c r="BY58" s="81">
        <v>467.78981566406225</v>
      </c>
      <c r="BZ58" s="81">
        <v>0</v>
      </c>
      <c r="CA58" s="81">
        <v>61.7037042566406</v>
      </c>
      <c r="CB58" s="81">
        <v>784.1048338749997</v>
      </c>
      <c r="CC58" s="81">
        <v>200.4813495703124</v>
      </c>
      <c r="CD58" s="81">
        <v>3616.4607891933574</v>
      </c>
      <c r="CE58" s="81">
        <v>867.1932154191403</v>
      </c>
      <c r="CF58" s="81">
        <v>0</v>
      </c>
      <c r="CG58" s="81">
        <v>0</v>
      </c>
      <c r="CH58" s="81">
        <v>0</v>
      </c>
      <c r="CI58" s="81">
        <v>0</v>
      </c>
      <c r="CJ58" s="81">
        <v>0</v>
      </c>
      <c r="CK58" s="142">
        <v>0</v>
      </c>
      <c r="CL58" s="134"/>
      <c r="CM58" s="134"/>
      <c r="CN58" s="134"/>
      <c r="CO58" s="134"/>
      <c r="CP58" s="134"/>
      <c r="CQ58" s="134"/>
      <c r="CR58" s="134"/>
      <c r="CS58" s="134"/>
      <c r="CT58" s="134"/>
      <c r="CU58" s="134"/>
      <c r="CV58" s="137"/>
      <c r="CW58" s="137"/>
      <c r="CX58" s="137"/>
    </row>
    <row r="59" spans="1:102" ht="12">
      <c r="A59" s="129" t="s">
        <v>195</v>
      </c>
      <c r="B59" s="23" t="s">
        <v>165</v>
      </c>
      <c r="C59" s="24" t="s">
        <v>118</v>
      </c>
      <c r="D59" s="107" t="s">
        <v>119</v>
      </c>
      <c r="E59" s="73">
        <v>249566</v>
      </c>
      <c r="F59" s="120">
        <v>517293.590467509</v>
      </c>
      <c r="G59" s="159">
        <v>38120.27122195819</v>
      </c>
      <c r="H59" s="159">
        <v>60124.878628799735</v>
      </c>
      <c r="I59" s="159">
        <v>19437.631995064025</v>
      </c>
      <c r="J59" s="159">
        <v>98396.1484043919</v>
      </c>
      <c r="K59" s="159">
        <v>35127.75443175766</v>
      </c>
      <c r="L59" s="159">
        <v>8552.008992178593</v>
      </c>
      <c r="M59" s="159">
        <v>9458.000313982424</v>
      </c>
      <c r="N59" s="159">
        <v>208158.36975505005</v>
      </c>
      <c r="O59" s="159">
        <v>19808.264808529228</v>
      </c>
      <c r="P59" s="159">
        <v>6877.29776096545</v>
      </c>
      <c r="Q59" s="159">
        <v>0</v>
      </c>
      <c r="R59" s="159">
        <v>3321.968179947383</v>
      </c>
      <c r="S59" s="159">
        <v>0</v>
      </c>
      <c r="T59" s="159">
        <v>1990.4354797205394</v>
      </c>
      <c r="U59" s="159">
        <v>0</v>
      </c>
      <c r="V59" s="159">
        <v>0</v>
      </c>
      <c r="W59" s="159">
        <v>3472.966733581355</v>
      </c>
      <c r="X59" s="159">
        <v>0</v>
      </c>
      <c r="Y59" s="159">
        <v>4447.593761582446</v>
      </c>
      <c r="Z59" s="159">
        <v>0</v>
      </c>
      <c r="AA59" s="159">
        <v>0</v>
      </c>
      <c r="AB59" s="159">
        <v>0</v>
      </c>
      <c r="AC59" s="160">
        <v>0</v>
      </c>
      <c r="AD59" s="155">
        <f t="shared" si="0"/>
        <v>517293.590467509</v>
      </c>
      <c r="AE59" s="139">
        <v>0</v>
      </c>
      <c r="AF59" s="140">
        <v>0</v>
      </c>
      <c r="AG59" s="139">
        <v>0</v>
      </c>
      <c r="AH59" s="139">
        <v>0</v>
      </c>
      <c r="AI59" s="139">
        <v>0</v>
      </c>
      <c r="AJ59" s="139">
        <v>0</v>
      </c>
      <c r="AK59" s="139">
        <v>0</v>
      </c>
      <c r="AL59" s="139">
        <v>0</v>
      </c>
      <c r="AM59" s="139">
        <v>0</v>
      </c>
      <c r="AN59" s="139">
        <v>0</v>
      </c>
      <c r="AO59" s="139">
        <v>0</v>
      </c>
      <c r="AP59" s="139">
        <v>0</v>
      </c>
      <c r="AQ59" s="139">
        <v>0</v>
      </c>
      <c r="AR59" s="139">
        <v>0</v>
      </c>
      <c r="AS59" s="139">
        <v>0</v>
      </c>
      <c r="AT59" s="139">
        <v>0</v>
      </c>
      <c r="AU59" s="139">
        <v>0</v>
      </c>
      <c r="AV59" s="139">
        <v>0</v>
      </c>
      <c r="AW59" s="139">
        <v>0</v>
      </c>
      <c r="AX59" s="139">
        <v>0</v>
      </c>
      <c r="AY59" s="139">
        <v>0</v>
      </c>
      <c r="AZ59" s="139">
        <v>0</v>
      </c>
      <c r="BA59" s="139">
        <v>0</v>
      </c>
      <c r="BB59" s="139">
        <v>0</v>
      </c>
      <c r="BC59" s="139">
        <v>0</v>
      </c>
      <c r="BD59" s="139">
        <v>0</v>
      </c>
      <c r="BE59" s="139">
        <v>0</v>
      </c>
      <c r="BF59" s="139">
        <v>0</v>
      </c>
      <c r="BG59" s="139">
        <v>0</v>
      </c>
      <c r="BH59" s="139">
        <v>0</v>
      </c>
      <c r="BI59" s="139">
        <v>0</v>
      </c>
      <c r="BJ59" s="139">
        <v>0</v>
      </c>
      <c r="BK59" s="139">
        <v>0</v>
      </c>
      <c r="BL59" s="139">
        <v>0</v>
      </c>
      <c r="BM59" s="139">
        <v>0</v>
      </c>
      <c r="BN59" s="139">
        <v>0</v>
      </c>
      <c r="BO59" s="139">
        <v>0</v>
      </c>
      <c r="BP59" s="139">
        <v>0</v>
      </c>
      <c r="BQ59" s="139">
        <v>0</v>
      </c>
      <c r="BR59" s="139">
        <v>0</v>
      </c>
      <c r="BS59" s="139">
        <v>0</v>
      </c>
      <c r="BT59" s="139">
        <v>0</v>
      </c>
      <c r="BU59" s="139">
        <v>0</v>
      </c>
      <c r="BV59" s="139">
        <v>0</v>
      </c>
      <c r="BW59" s="139">
        <v>0</v>
      </c>
      <c r="BX59" s="139">
        <v>0</v>
      </c>
      <c r="BY59" s="139">
        <v>0</v>
      </c>
      <c r="BZ59" s="139">
        <v>0</v>
      </c>
      <c r="CA59" s="139">
        <v>0</v>
      </c>
      <c r="CB59" s="139">
        <v>0</v>
      </c>
      <c r="CC59" s="139">
        <v>0</v>
      </c>
      <c r="CD59" s="139">
        <v>0</v>
      </c>
      <c r="CE59" s="139">
        <v>0</v>
      </c>
      <c r="CF59" s="139">
        <v>0</v>
      </c>
      <c r="CG59" s="139">
        <v>0</v>
      </c>
      <c r="CH59" s="139">
        <v>0</v>
      </c>
      <c r="CI59" s="139">
        <v>0</v>
      </c>
      <c r="CJ59" s="139">
        <v>0</v>
      </c>
      <c r="CK59" s="143">
        <v>0</v>
      </c>
      <c r="CL59" s="134"/>
      <c r="CM59" s="134"/>
      <c r="CN59" s="134"/>
      <c r="CO59" s="134"/>
      <c r="CP59" s="134"/>
      <c r="CQ59" s="134"/>
      <c r="CR59" s="134"/>
      <c r="CS59" s="134"/>
      <c r="CT59" s="134"/>
      <c r="CU59" s="134"/>
      <c r="CV59" s="137"/>
      <c r="CW59" s="137"/>
      <c r="CX59" s="137"/>
    </row>
    <row r="60" spans="1:102" ht="12">
      <c r="A60" s="128" t="s">
        <v>241</v>
      </c>
      <c r="B60" s="42" t="s">
        <v>244</v>
      </c>
      <c r="C60" s="43" t="s">
        <v>103</v>
      </c>
      <c r="D60" s="126" t="s">
        <v>104</v>
      </c>
      <c r="E60" s="70">
        <v>950000</v>
      </c>
      <c r="F60" s="119">
        <v>950000</v>
      </c>
      <c r="G60" s="156">
        <v>87410.8416547789</v>
      </c>
      <c r="H60" s="156">
        <v>94186.87589158345</v>
      </c>
      <c r="I60" s="156">
        <v>21683.30955777461</v>
      </c>
      <c r="J60" s="156">
        <v>172382.31098430813</v>
      </c>
      <c r="K60" s="156">
        <v>60984.30813124109</v>
      </c>
      <c r="L60" s="156">
        <v>0</v>
      </c>
      <c r="M60" s="156">
        <v>0</v>
      </c>
      <c r="N60" s="156">
        <v>471340.94151212554</v>
      </c>
      <c r="O60" s="156">
        <v>29814.550641940084</v>
      </c>
      <c r="P60" s="156">
        <v>0</v>
      </c>
      <c r="Q60" s="156">
        <v>0</v>
      </c>
      <c r="R60" s="156">
        <v>12196.861626248216</v>
      </c>
      <c r="S60" s="156">
        <v>0</v>
      </c>
      <c r="T60" s="156">
        <v>0</v>
      </c>
      <c r="U60" s="156">
        <v>0</v>
      </c>
      <c r="V60" s="156">
        <v>0</v>
      </c>
      <c r="W60" s="156">
        <v>0</v>
      </c>
      <c r="X60" s="156">
        <v>0</v>
      </c>
      <c r="Y60" s="156">
        <v>0</v>
      </c>
      <c r="Z60" s="156">
        <v>0</v>
      </c>
      <c r="AA60" s="156">
        <v>0</v>
      </c>
      <c r="AB60" s="156">
        <v>0</v>
      </c>
      <c r="AC60" s="157">
        <v>0</v>
      </c>
      <c r="AD60" s="142">
        <f t="shared" si="0"/>
        <v>950000</v>
      </c>
      <c r="AE60" s="135">
        <v>0</v>
      </c>
      <c r="AF60" s="136">
        <v>0</v>
      </c>
      <c r="AG60" s="135">
        <v>0</v>
      </c>
      <c r="AH60" s="135">
        <v>0</v>
      </c>
      <c r="AI60" s="135">
        <v>0</v>
      </c>
      <c r="AJ60" s="135">
        <v>0</v>
      </c>
      <c r="AK60" s="135">
        <v>0</v>
      </c>
      <c r="AL60" s="135">
        <v>0</v>
      </c>
      <c r="AM60" s="135">
        <v>0</v>
      </c>
      <c r="AN60" s="135">
        <v>0</v>
      </c>
      <c r="AO60" s="135">
        <v>0</v>
      </c>
      <c r="AP60" s="135">
        <v>0</v>
      </c>
      <c r="AQ60" s="135">
        <v>0</v>
      </c>
      <c r="AR60" s="135">
        <v>0</v>
      </c>
      <c r="AS60" s="135">
        <v>0</v>
      </c>
      <c r="AT60" s="135">
        <v>0</v>
      </c>
      <c r="AU60" s="135">
        <v>0</v>
      </c>
      <c r="AV60" s="135">
        <v>0</v>
      </c>
      <c r="AW60" s="135">
        <v>0</v>
      </c>
      <c r="AX60" s="135">
        <v>0</v>
      </c>
      <c r="AY60" s="135">
        <v>0</v>
      </c>
      <c r="AZ60" s="135">
        <v>0</v>
      </c>
      <c r="BA60" s="135">
        <v>0</v>
      </c>
      <c r="BB60" s="135">
        <v>0</v>
      </c>
      <c r="BC60" s="135">
        <v>0</v>
      </c>
      <c r="BD60" s="135">
        <v>0</v>
      </c>
      <c r="BE60" s="135">
        <v>0</v>
      </c>
      <c r="BF60" s="135">
        <v>0</v>
      </c>
      <c r="BG60" s="135">
        <v>0</v>
      </c>
      <c r="BH60" s="135">
        <v>0</v>
      </c>
      <c r="BI60" s="135">
        <v>0</v>
      </c>
      <c r="BJ60" s="135">
        <v>0</v>
      </c>
      <c r="BK60" s="135">
        <v>0</v>
      </c>
      <c r="BL60" s="135">
        <v>0</v>
      </c>
      <c r="BM60" s="135">
        <v>0</v>
      </c>
      <c r="BN60" s="135">
        <v>0</v>
      </c>
      <c r="BO60" s="135">
        <v>0</v>
      </c>
      <c r="BP60" s="135">
        <v>0</v>
      </c>
      <c r="BQ60" s="135">
        <v>0</v>
      </c>
      <c r="BR60" s="135">
        <v>0</v>
      </c>
      <c r="BS60" s="135">
        <v>0</v>
      </c>
      <c r="BT60" s="135">
        <v>0</v>
      </c>
      <c r="BU60" s="135">
        <v>0</v>
      </c>
      <c r="BV60" s="135">
        <v>0</v>
      </c>
      <c r="BW60" s="135">
        <v>0</v>
      </c>
      <c r="BX60" s="135">
        <v>0</v>
      </c>
      <c r="BY60" s="135">
        <v>0</v>
      </c>
      <c r="BZ60" s="135">
        <v>0</v>
      </c>
      <c r="CA60" s="135">
        <v>0</v>
      </c>
      <c r="CB60" s="135">
        <v>0</v>
      </c>
      <c r="CC60" s="135">
        <v>0</v>
      </c>
      <c r="CD60" s="135">
        <v>0</v>
      </c>
      <c r="CE60" s="135">
        <v>0</v>
      </c>
      <c r="CF60" s="135">
        <v>0</v>
      </c>
      <c r="CG60" s="135">
        <v>0</v>
      </c>
      <c r="CH60" s="135">
        <v>0</v>
      </c>
      <c r="CI60" s="135">
        <v>0</v>
      </c>
      <c r="CJ60" s="135">
        <v>0</v>
      </c>
      <c r="CK60" s="141">
        <v>0</v>
      </c>
      <c r="CL60" s="134"/>
      <c r="CM60" s="134"/>
      <c r="CN60" s="134"/>
      <c r="CO60" s="134"/>
      <c r="CP60" s="134"/>
      <c r="CQ60" s="134"/>
      <c r="CR60" s="134"/>
      <c r="CS60" s="134"/>
      <c r="CT60" s="134"/>
      <c r="CU60" s="134"/>
      <c r="CV60" s="137"/>
      <c r="CW60" s="137"/>
      <c r="CX60" s="137"/>
    </row>
    <row r="61" spans="1:102" ht="12">
      <c r="A61" s="68" t="s">
        <v>242</v>
      </c>
      <c r="B61" s="22" t="s">
        <v>245</v>
      </c>
      <c r="C61" s="25" t="s">
        <v>105</v>
      </c>
      <c r="D61" s="39" t="s">
        <v>106</v>
      </c>
      <c r="E61" s="71">
        <v>406245</v>
      </c>
      <c r="F61" s="72">
        <v>406245</v>
      </c>
      <c r="G61" s="121">
        <v>32541.215764387853</v>
      </c>
      <c r="H61" s="121">
        <v>47641.38027317351</v>
      </c>
      <c r="I61" s="121">
        <v>9464.696414597709</v>
      </c>
      <c r="J61" s="121">
        <v>72856.48751511703</v>
      </c>
      <c r="K61" s="121">
        <v>26544.499715444264</v>
      </c>
      <c r="L61" s="121">
        <v>7759.606068151099</v>
      </c>
      <c r="M61" s="121">
        <v>0</v>
      </c>
      <c r="N61" s="121">
        <v>188253.53418225795</v>
      </c>
      <c r="O61" s="121">
        <v>17686.699864836024</v>
      </c>
      <c r="P61" s="121">
        <v>0</v>
      </c>
      <c r="Q61" s="121">
        <v>0</v>
      </c>
      <c r="R61" s="121">
        <v>3496.8802020345734</v>
      </c>
      <c r="S61" s="121">
        <v>0</v>
      </c>
      <c r="T61" s="121">
        <v>0</v>
      </c>
      <c r="U61" s="121">
        <v>0</v>
      </c>
      <c r="V61" s="121">
        <v>0</v>
      </c>
      <c r="W61" s="121">
        <v>0</v>
      </c>
      <c r="X61" s="121">
        <v>0</v>
      </c>
      <c r="Y61" s="121">
        <v>0</v>
      </c>
      <c r="Z61" s="121">
        <v>0</v>
      </c>
      <c r="AA61" s="121">
        <v>0</v>
      </c>
      <c r="AB61" s="121">
        <v>0</v>
      </c>
      <c r="AC61" s="158">
        <v>0</v>
      </c>
      <c r="AD61" s="142">
        <f t="shared" si="0"/>
        <v>406244.99999999994</v>
      </c>
      <c r="AE61" s="81">
        <v>0</v>
      </c>
      <c r="AF61" s="138">
        <v>0</v>
      </c>
      <c r="AG61" s="81">
        <v>0</v>
      </c>
      <c r="AH61" s="81">
        <v>0</v>
      </c>
      <c r="AI61" s="81">
        <v>0</v>
      </c>
      <c r="AJ61" s="81">
        <v>0</v>
      </c>
      <c r="AK61" s="81">
        <v>0</v>
      </c>
      <c r="AL61" s="81">
        <v>0</v>
      </c>
      <c r="AM61" s="81">
        <v>0</v>
      </c>
      <c r="AN61" s="81">
        <v>0</v>
      </c>
      <c r="AO61" s="81">
        <v>0</v>
      </c>
      <c r="AP61" s="81">
        <v>0</v>
      </c>
      <c r="AQ61" s="81">
        <v>0</v>
      </c>
      <c r="AR61" s="81">
        <v>0</v>
      </c>
      <c r="AS61" s="81">
        <v>0</v>
      </c>
      <c r="AT61" s="81">
        <v>0</v>
      </c>
      <c r="AU61" s="81">
        <v>0</v>
      </c>
      <c r="AV61" s="81">
        <v>0</v>
      </c>
      <c r="AW61" s="81">
        <v>0</v>
      </c>
      <c r="AX61" s="81">
        <v>0</v>
      </c>
      <c r="AY61" s="81">
        <v>0</v>
      </c>
      <c r="AZ61" s="81">
        <v>0</v>
      </c>
      <c r="BA61" s="81">
        <v>0</v>
      </c>
      <c r="BB61" s="81">
        <v>0</v>
      </c>
      <c r="BC61" s="81">
        <v>0</v>
      </c>
      <c r="BD61" s="81">
        <v>0</v>
      </c>
      <c r="BE61" s="81">
        <v>0</v>
      </c>
      <c r="BF61" s="81">
        <v>0</v>
      </c>
      <c r="BG61" s="81">
        <v>0</v>
      </c>
      <c r="BH61" s="81">
        <v>0</v>
      </c>
      <c r="BI61" s="81">
        <v>0</v>
      </c>
      <c r="BJ61" s="81">
        <v>0</v>
      </c>
      <c r="BK61" s="81">
        <v>0</v>
      </c>
      <c r="BL61" s="81">
        <v>0</v>
      </c>
      <c r="BM61" s="81">
        <v>0</v>
      </c>
      <c r="BN61" s="81">
        <v>0</v>
      </c>
      <c r="BO61" s="81">
        <v>0</v>
      </c>
      <c r="BP61" s="81">
        <v>0</v>
      </c>
      <c r="BQ61" s="81">
        <v>0</v>
      </c>
      <c r="BR61" s="81">
        <v>0</v>
      </c>
      <c r="BS61" s="81">
        <v>0</v>
      </c>
      <c r="BT61" s="81">
        <v>0</v>
      </c>
      <c r="BU61" s="81">
        <v>0</v>
      </c>
      <c r="BV61" s="81">
        <v>0</v>
      </c>
      <c r="BW61" s="81">
        <v>0</v>
      </c>
      <c r="BX61" s="81">
        <v>0</v>
      </c>
      <c r="BY61" s="81">
        <v>0</v>
      </c>
      <c r="BZ61" s="81">
        <v>0</v>
      </c>
      <c r="CA61" s="81">
        <v>0</v>
      </c>
      <c r="CB61" s="81">
        <v>0</v>
      </c>
      <c r="CC61" s="81">
        <v>0</v>
      </c>
      <c r="CD61" s="81">
        <v>0</v>
      </c>
      <c r="CE61" s="81">
        <v>0</v>
      </c>
      <c r="CF61" s="81">
        <v>0</v>
      </c>
      <c r="CG61" s="81">
        <v>0</v>
      </c>
      <c r="CH61" s="81">
        <v>0</v>
      </c>
      <c r="CI61" s="81">
        <v>0</v>
      </c>
      <c r="CJ61" s="81">
        <v>0</v>
      </c>
      <c r="CK61" s="142">
        <v>0</v>
      </c>
      <c r="CL61" s="134"/>
      <c r="CM61" s="134"/>
      <c r="CN61" s="134"/>
      <c r="CO61" s="134"/>
      <c r="CP61" s="134"/>
      <c r="CQ61" s="134"/>
      <c r="CR61" s="134"/>
      <c r="CS61" s="134"/>
      <c r="CT61" s="134"/>
      <c r="CU61" s="134"/>
      <c r="CV61" s="137"/>
      <c r="CW61" s="137"/>
      <c r="CX61" s="137"/>
    </row>
    <row r="62" spans="1:102" ht="12">
      <c r="A62" s="68" t="s">
        <v>243</v>
      </c>
      <c r="B62" s="22" t="s">
        <v>246</v>
      </c>
      <c r="C62" s="25" t="s">
        <v>107</v>
      </c>
      <c r="D62" s="39" t="s">
        <v>108</v>
      </c>
      <c r="E62" s="71">
        <v>0</v>
      </c>
      <c r="F62" s="72">
        <v>0</v>
      </c>
      <c r="G62" s="121">
        <v>0</v>
      </c>
      <c r="H62" s="121">
        <v>0</v>
      </c>
      <c r="I62" s="121">
        <v>0</v>
      </c>
      <c r="J62" s="121">
        <v>0</v>
      </c>
      <c r="K62" s="121">
        <v>0</v>
      </c>
      <c r="L62" s="121">
        <v>0</v>
      </c>
      <c r="M62" s="121">
        <v>0</v>
      </c>
      <c r="N62" s="121">
        <v>0</v>
      </c>
      <c r="O62" s="121">
        <v>0</v>
      </c>
      <c r="P62" s="121">
        <v>0</v>
      </c>
      <c r="Q62" s="121">
        <v>0</v>
      </c>
      <c r="R62" s="121">
        <v>0</v>
      </c>
      <c r="S62" s="121">
        <v>0</v>
      </c>
      <c r="T62" s="121">
        <v>0</v>
      </c>
      <c r="U62" s="121">
        <v>0</v>
      </c>
      <c r="V62" s="121">
        <v>0</v>
      </c>
      <c r="W62" s="121">
        <v>0</v>
      </c>
      <c r="X62" s="121">
        <v>0</v>
      </c>
      <c r="Y62" s="121">
        <v>0</v>
      </c>
      <c r="Z62" s="121">
        <v>0</v>
      </c>
      <c r="AA62" s="121">
        <v>0</v>
      </c>
      <c r="AB62" s="121">
        <v>0</v>
      </c>
      <c r="AC62" s="158">
        <v>0</v>
      </c>
      <c r="AD62" s="142">
        <f t="shared" si="0"/>
        <v>0</v>
      </c>
      <c r="AE62" s="81">
        <v>0</v>
      </c>
      <c r="AF62" s="138">
        <v>0</v>
      </c>
      <c r="AG62" s="81">
        <v>0</v>
      </c>
      <c r="AH62" s="81">
        <v>0</v>
      </c>
      <c r="AI62" s="81">
        <v>0</v>
      </c>
      <c r="AJ62" s="81">
        <v>0</v>
      </c>
      <c r="AK62" s="81">
        <v>0</v>
      </c>
      <c r="AL62" s="81">
        <v>0</v>
      </c>
      <c r="AM62" s="81">
        <v>0</v>
      </c>
      <c r="AN62" s="81">
        <v>0</v>
      </c>
      <c r="AO62" s="81">
        <v>0</v>
      </c>
      <c r="AP62" s="81">
        <v>0</v>
      </c>
      <c r="AQ62" s="81">
        <v>0</v>
      </c>
      <c r="AR62" s="81">
        <v>0</v>
      </c>
      <c r="AS62" s="81">
        <v>0</v>
      </c>
      <c r="AT62" s="81">
        <v>0</v>
      </c>
      <c r="AU62" s="81">
        <v>0</v>
      </c>
      <c r="AV62" s="81">
        <v>0</v>
      </c>
      <c r="AW62" s="81">
        <v>0</v>
      </c>
      <c r="AX62" s="81">
        <v>0</v>
      </c>
      <c r="AY62" s="81">
        <v>0</v>
      </c>
      <c r="AZ62" s="81">
        <v>0</v>
      </c>
      <c r="BA62" s="81">
        <v>0</v>
      </c>
      <c r="BB62" s="81">
        <v>0</v>
      </c>
      <c r="BC62" s="81">
        <v>0</v>
      </c>
      <c r="BD62" s="81">
        <v>0</v>
      </c>
      <c r="BE62" s="81">
        <v>0</v>
      </c>
      <c r="BF62" s="81">
        <v>0</v>
      </c>
      <c r="BG62" s="81">
        <v>0</v>
      </c>
      <c r="BH62" s="81">
        <v>0</v>
      </c>
      <c r="BI62" s="81">
        <v>0</v>
      </c>
      <c r="BJ62" s="81">
        <v>0</v>
      </c>
      <c r="BK62" s="81">
        <v>0</v>
      </c>
      <c r="BL62" s="81">
        <v>0</v>
      </c>
      <c r="BM62" s="81">
        <v>0</v>
      </c>
      <c r="BN62" s="81">
        <v>0</v>
      </c>
      <c r="BO62" s="81">
        <v>0</v>
      </c>
      <c r="BP62" s="81">
        <v>0</v>
      </c>
      <c r="BQ62" s="81">
        <v>0</v>
      </c>
      <c r="BR62" s="81">
        <v>0</v>
      </c>
      <c r="BS62" s="81">
        <v>0</v>
      </c>
      <c r="BT62" s="81">
        <v>0</v>
      </c>
      <c r="BU62" s="81">
        <v>0</v>
      </c>
      <c r="BV62" s="81">
        <v>0</v>
      </c>
      <c r="BW62" s="81">
        <v>0</v>
      </c>
      <c r="BX62" s="81">
        <v>0</v>
      </c>
      <c r="BY62" s="81">
        <v>0</v>
      </c>
      <c r="BZ62" s="81">
        <v>0</v>
      </c>
      <c r="CA62" s="81">
        <v>0</v>
      </c>
      <c r="CB62" s="81">
        <v>0</v>
      </c>
      <c r="CC62" s="81">
        <v>0</v>
      </c>
      <c r="CD62" s="81">
        <v>0</v>
      </c>
      <c r="CE62" s="81">
        <v>0</v>
      </c>
      <c r="CF62" s="81">
        <v>0</v>
      </c>
      <c r="CG62" s="81">
        <v>0</v>
      </c>
      <c r="CH62" s="81">
        <v>0</v>
      </c>
      <c r="CI62" s="81">
        <v>0</v>
      </c>
      <c r="CJ62" s="81">
        <v>0</v>
      </c>
      <c r="CK62" s="142">
        <v>0</v>
      </c>
      <c r="CL62" s="134"/>
      <c r="CM62" s="134"/>
      <c r="CN62" s="134"/>
      <c r="CO62" s="134"/>
      <c r="CP62" s="134"/>
      <c r="CQ62" s="134"/>
      <c r="CR62" s="134"/>
      <c r="CS62" s="134"/>
      <c r="CT62" s="134"/>
      <c r="CU62" s="134"/>
      <c r="CV62" s="137"/>
      <c r="CW62" s="137"/>
      <c r="CX62" s="137"/>
    </row>
    <row r="63" spans="1:102" ht="12">
      <c r="A63" s="66" t="s">
        <v>61</v>
      </c>
      <c r="B63" s="22" t="s">
        <v>166</v>
      </c>
      <c r="C63" s="25" t="s">
        <v>90</v>
      </c>
      <c r="D63" s="39" t="s">
        <v>91</v>
      </c>
      <c r="E63" s="71">
        <v>114540</v>
      </c>
      <c r="F63" s="72">
        <v>166098.7528490334</v>
      </c>
      <c r="G63" s="121">
        <v>27206.722466736803</v>
      </c>
      <c r="H63" s="121">
        <v>7129.940856923778</v>
      </c>
      <c r="I63" s="121">
        <v>4445.1722284000025</v>
      </c>
      <c r="J63" s="121">
        <v>29620.386174502895</v>
      </c>
      <c r="K63" s="121">
        <v>6716.367533931192</v>
      </c>
      <c r="L63" s="121">
        <v>2127.343714925072</v>
      </c>
      <c r="M63" s="121">
        <v>2093.35680066099</v>
      </c>
      <c r="N63" s="121">
        <v>28849.950251737446</v>
      </c>
      <c r="O63" s="121">
        <v>2267.8361337725296</v>
      </c>
      <c r="P63" s="121">
        <v>6754.899209986401</v>
      </c>
      <c r="Q63" s="121">
        <v>35.17250429655052</v>
      </c>
      <c r="R63" s="121">
        <v>1247.0431158175859</v>
      </c>
      <c r="S63" s="121">
        <v>1243.8815423976714</v>
      </c>
      <c r="T63" s="121">
        <v>730.1258616615402</v>
      </c>
      <c r="U63" s="121">
        <v>3722.15990693327</v>
      </c>
      <c r="V63" s="121">
        <v>221.11254105528104</v>
      </c>
      <c r="W63" s="121">
        <v>1161.285436802401</v>
      </c>
      <c r="X63" s="121">
        <v>1362.6776636509644</v>
      </c>
      <c r="Y63" s="121">
        <v>1125.5201374896167</v>
      </c>
      <c r="Z63" s="121">
        <v>1071.970987689812</v>
      </c>
      <c r="AA63" s="121">
        <v>5993.552810803204</v>
      </c>
      <c r="AB63" s="121">
        <v>8820.394644884393</v>
      </c>
      <c r="AC63" s="158">
        <v>408.0405695077349</v>
      </c>
      <c r="AD63" s="142">
        <f t="shared" si="0"/>
        <v>144354.91309456713</v>
      </c>
      <c r="AE63" s="81">
        <v>468.90085784109203</v>
      </c>
      <c r="AF63" s="138">
        <v>94.2544075812056</v>
      </c>
      <c r="AG63" s="81">
        <v>290.8647546321481</v>
      </c>
      <c r="AH63" s="81">
        <v>329.98922570359196</v>
      </c>
      <c r="AI63" s="81">
        <v>64.61465676950573</v>
      </c>
      <c r="AJ63" s="81">
        <v>244.62674336589626</v>
      </c>
      <c r="AK63" s="81">
        <v>739.6105819212843</v>
      </c>
      <c r="AL63" s="81">
        <v>43.47163452382648</v>
      </c>
      <c r="AM63" s="81">
        <v>106.3079062446302</v>
      </c>
      <c r="AN63" s="81">
        <v>792.1539561768782</v>
      </c>
      <c r="AO63" s="81">
        <v>310.2570555965496</v>
      </c>
      <c r="AP63" s="81">
        <v>493.590770267238</v>
      </c>
      <c r="AQ63" s="81">
        <v>423.0580432523295</v>
      </c>
      <c r="AR63" s="81">
        <v>238.3826358615649</v>
      </c>
      <c r="AS63" s="81">
        <v>151.360327478414</v>
      </c>
      <c r="AT63" s="81">
        <v>89.31444911258896</v>
      </c>
      <c r="AU63" s="81">
        <v>990.5604721270098</v>
      </c>
      <c r="AV63" s="81">
        <v>702.2644958985424</v>
      </c>
      <c r="AW63" s="81">
        <v>76.865753771675</v>
      </c>
      <c r="AX63" s="81">
        <v>414.36371634756426</v>
      </c>
      <c r="AY63" s="81">
        <v>0</v>
      </c>
      <c r="AZ63" s="81">
        <v>0.5927950162339974</v>
      </c>
      <c r="BA63" s="81">
        <v>156.69548262452</v>
      </c>
      <c r="BB63" s="81">
        <v>127.45092849030945</v>
      </c>
      <c r="BC63" s="81">
        <v>9.879916937233292</v>
      </c>
      <c r="BD63" s="81">
        <v>20.155030551955914</v>
      </c>
      <c r="BE63" s="81">
        <v>388.28073563326836</v>
      </c>
      <c r="BF63" s="81">
        <v>468.308062824858</v>
      </c>
      <c r="BG63" s="81">
        <v>8.694326904765296</v>
      </c>
      <c r="BH63" s="81">
        <v>50.98037139612378</v>
      </c>
      <c r="BI63" s="81">
        <v>219.7293526840684</v>
      </c>
      <c r="BJ63" s="81">
        <v>0</v>
      </c>
      <c r="BK63" s="81">
        <v>124.09175673165014</v>
      </c>
      <c r="BL63" s="81">
        <v>0</v>
      </c>
      <c r="BM63" s="81">
        <v>429.3811900921589</v>
      </c>
      <c r="BN63" s="81">
        <v>953.5305434462596</v>
      </c>
      <c r="BO63" s="81">
        <v>464.94889106619866</v>
      </c>
      <c r="BP63" s="81">
        <v>12.251097002169281</v>
      </c>
      <c r="BQ63" s="81">
        <v>152.34831917213737</v>
      </c>
      <c r="BR63" s="81">
        <v>13.436687034637275</v>
      </c>
      <c r="BS63" s="81">
        <v>730.7186566777742</v>
      </c>
      <c r="BT63" s="81">
        <v>26.47817739178522</v>
      </c>
      <c r="BU63" s="81">
        <v>6737.589595512369</v>
      </c>
      <c r="BV63" s="81">
        <v>46.633207943741134</v>
      </c>
      <c r="BW63" s="81">
        <v>389.46632566573635</v>
      </c>
      <c r="BX63" s="81">
        <v>266.36256062780956</v>
      </c>
      <c r="BY63" s="81">
        <v>348.36587120684584</v>
      </c>
      <c r="BZ63" s="81">
        <v>0</v>
      </c>
      <c r="CA63" s="81">
        <v>26.47817739178522</v>
      </c>
      <c r="CB63" s="81">
        <v>588.0921757718745</v>
      </c>
      <c r="CC63" s="81">
        <v>76.865753771675</v>
      </c>
      <c r="CD63" s="81">
        <v>38.136479377720505</v>
      </c>
      <c r="CE63" s="81">
        <v>61.8482800270804</v>
      </c>
      <c r="CF63" s="81">
        <v>0</v>
      </c>
      <c r="CG63" s="81">
        <v>0</v>
      </c>
      <c r="CH63" s="81">
        <v>0</v>
      </c>
      <c r="CI63" s="81">
        <v>370.6944834849931</v>
      </c>
      <c r="CJ63" s="81">
        <v>177.83850487019924</v>
      </c>
      <c r="CK63" s="142">
        <v>1192.7035726628028</v>
      </c>
      <c r="CL63" s="134"/>
      <c r="CM63" s="134"/>
      <c r="CN63" s="134"/>
      <c r="CO63" s="134"/>
      <c r="CP63" s="134"/>
      <c r="CQ63" s="134"/>
      <c r="CR63" s="134"/>
      <c r="CS63" s="134"/>
      <c r="CT63" s="134"/>
      <c r="CU63" s="134"/>
      <c r="CV63" s="137"/>
      <c r="CW63" s="137"/>
      <c r="CX63" s="137"/>
    </row>
    <row r="64" spans="1:102" ht="12" customHeight="1">
      <c r="A64" s="66" t="s">
        <v>62</v>
      </c>
      <c r="B64" s="22" t="s">
        <v>167</v>
      </c>
      <c r="C64" s="25" t="s">
        <v>95</v>
      </c>
      <c r="D64" s="39" t="s">
        <v>96</v>
      </c>
      <c r="E64" s="71">
        <v>750000</v>
      </c>
      <c r="F64" s="118">
        <v>774735.0093625425</v>
      </c>
      <c r="G64" s="121">
        <v>213062.24311798345</v>
      </c>
      <c r="H64" s="121">
        <v>55837.79892891265</v>
      </c>
      <c r="I64" s="121">
        <v>5780.310448127603</v>
      </c>
      <c r="J64" s="121">
        <v>175938.1992648839</v>
      </c>
      <c r="K64" s="121">
        <v>38887.03853977845</v>
      </c>
      <c r="L64" s="121">
        <v>43308.97603259607</v>
      </c>
      <c r="M64" s="121">
        <v>11979.693403744457</v>
      </c>
      <c r="N64" s="121">
        <v>78467.7143333322</v>
      </c>
      <c r="O64" s="121">
        <v>6589.5539108654675</v>
      </c>
      <c r="P64" s="121">
        <v>12471.019791835304</v>
      </c>
      <c r="Q64" s="121">
        <v>158.9585373235091</v>
      </c>
      <c r="R64" s="121">
        <v>462.42483585020824</v>
      </c>
      <c r="S64" s="121">
        <v>708.0880298956314</v>
      </c>
      <c r="T64" s="121">
        <v>7528.854358686203</v>
      </c>
      <c r="U64" s="121">
        <v>27008.500568876225</v>
      </c>
      <c r="V64" s="121">
        <v>14.450776120319007</v>
      </c>
      <c r="W64" s="121">
        <v>592.4818209330793</v>
      </c>
      <c r="X64" s="121">
        <v>8440.698331878331</v>
      </c>
      <c r="Y64" s="121">
        <v>7861.22220945354</v>
      </c>
      <c r="Z64" s="121">
        <v>1156.0620896255207</v>
      </c>
      <c r="AA64" s="121">
        <v>20635.708299815542</v>
      </c>
      <c r="AB64" s="121">
        <v>16864.055732412282</v>
      </c>
      <c r="AC64" s="158">
        <v>8945.030418477467</v>
      </c>
      <c r="AD64" s="142">
        <f t="shared" si="0"/>
        <v>742699.0837814076</v>
      </c>
      <c r="AE64" s="81">
        <v>10693.574329036066</v>
      </c>
      <c r="AF64" s="81">
        <v>14.450776120319007</v>
      </c>
      <c r="AG64" s="81">
        <v>303.4662985266992</v>
      </c>
      <c r="AH64" s="81">
        <v>317.9170746470182</v>
      </c>
      <c r="AI64" s="81">
        <v>780.3419104972264</v>
      </c>
      <c r="AJ64" s="81">
        <v>0</v>
      </c>
      <c r="AK64" s="81">
        <v>2413.2796120932744</v>
      </c>
      <c r="AL64" s="81">
        <v>0</v>
      </c>
      <c r="AM64" s="81">
        <v>14.450776120319007</v>
      </c>
      <c r="AN64" s="81">
        <v>287.2814292719419</v>
      </c>
      <c r="AO64" s="81">
        <v>50.86673194352291</v>
      </c>
      <c r="AP64" s="81">
        <v>80.92434627378644</v>
      </c>
      <c r="AQ64" s="81">
        <v>0</v>
      </c>
      <c r="AR64" s="81">
        <v>0</v>
      </c>
      <c r="AS64" s="81">
        <v>1300.5698508287107</v>
      </c>
      <c r="AT64" s="81">
        <v>0</v>
      </c>
      <c r="AU64" s="81">
        <v>101.15543284223304</v>
      </c>
      <c r="AV64" s="81">
        <v>289.01552240638017</v>
      </c>
      <c r="AW64" s="81">
        <v>0</v>
      </c>
      <c r="AX64" s="81">
        <v>1502.8807165131768</v>
      </c>
      <c r="AY64" s="81">
        <v>0</v>
      </c>
      <c r="AZ64" s="81">
        <v>43.35232836095702</v>
      </c>
      <c r="BA64" s="81">
        <v>2095.362537446256</v>
      </c>
      <c r="BB64" s="81">
        <v>0</v>
      </c>
      <c r="BC64" s="81">
        <v>0</v>
      </c>
      <c r="BD64" s="81">
        <v>0</v>
      </c>
      <c r="BE64" s="81">
        <v>621.3833731737174</v>
      </c>
      <c r="BF64" s="81">
        <v>0</v>
      </c>
      <c r="BG64" s="81">
        <v>14.450776120319007</v>
      </c>
      <c r="BH64" s="81">
        <v>0</v>
      </c>
      <c r="BI64" s="81">
        <v>968.2020000613735</v>
      </c>
      <c r="BJ64" s="81">
        <v>0</v>
      </c>
      <c r="BK64" s="81">
        <v>0</v>
      </c>
      <c r="BL64" s="81">
        <v>648.8398478023231</v>
      </c>
      <c r="BM64" s="81">
        <v>43.35232836095702</v>
      </c>
      <c r="BN64" s="81">
        <v>14.450776120319007</v>
      </c>
      <c r="BO64" s="81">
        <v>0</v>
      </c>
      <c r="BP64" s="81">
        <v>0</v>
      </c>
      <c r="BQ64" s="81">
        <v>0</v>
      </c>
      <c r="BR64" s="81">
        <v>57.80310448127603</v>
      </c>
      <c r="BS64" s="81">
        <v>0</v>
      </c>
      <c r="BT64" s="81">
        <v>0</v>
      </c>
      <c r="BU64" s="81">
        <v>245.66319404542313</v>
      </c>
      <c r="BV64" s="81">
        <v>0</v>
      </c>
      <c r="BW64" s="81">
        <v>7890.123761694178</v>
      </c>
      <c r="BX64" s="81">
        <v>187.8600895641471</v>
      </c>
      <c r="BY64" s="81">
        <v>997.1035523020116</v>
      </c>
      <c r="BZ64" s="81">
        <v>0</v>
      </c>
      <c r="CA64" s="81">
        <v>-14.450776120319007</v>
      </c>
      <c r="CB64" s="81">
        <v>0</v>
      </c>
      <c r="CC64" s="81">
        <v>72.25388060159504</v>
      </c>
      <c r="CD64" s="81">
        <v>0</v>
      </c>
      <c r="CE64" s="81">
        <v>0</v>
      </c>
      <c r="CF64" s="81">
        <v>0</v>
      </c>
      <c r="CG64" s="81">
        <v>0</v>
      </c>
      <c r="CH64" s="81">
        <v>0</v>
      </c>
      <c r="CI64" s="81">
        <v>0</v>
      </c>
      <c r="CJ64" s="81">
        <v>0</v>
      </c>
      <c r="CK64" s="142">
        <v>0</v>
      </c>
      <c r="CL64" s="134"/>
      <c r="CM64" s="134"/>
      <c r="CN64" s="134"/>
      <c r="CO64" s="134"/>
      <c r="CP64" s="134"/>
      <c r="CQ64" s="134"/>
      <c r="CR64" s="134"/>
      <c r="CS64" s="134"/>
      <c r="CT64" s="134"/>
      <c r="CU64" s="134"/>
      <c r="CV64" s="137"/>
      <c r="CW64" s="137"/>
      <c r="CX64" s="137"/>
    </row>
    <row r="65" spans="1:102" ht="12">
      <c r="A65" s="66" t="s">
        <v>63</v>
      </c>
      <c r="B65" s="22" t="s">
        <v>168</v>
      </c>
      <c r="C65" s="25" t="s">
        <v>169</v>
      </c>
      <c r="D65" s="39" t="s">
        <v>170</v>
      </c>
      <c r="E65" s="165">
        <v>4707000</v>
      </c>
      <c r="F65" s="118">
        <v>4913607.015178702</v>
      </c>
      <c r="G65" s="121">
        <v>561898.7680920182</v>
      </c>
      <c r="H65" s="121">
        <v>296483.3381789797</v>
      </c>
      <c r="I65" s="121">
        <v>151592.68764776576</v>
      </c>
      <c r="J65" s="121">
        <v>721770.1054812823</v>
      </c>
      <c r="K65" s="121">
        <v>287575.03256618464</v>
      </c>
      <c r="L65" s="121">
        <v>63385.442566548474</v>
      </c>
      <c r="M65" s="121">
        <v>89040.22808526318</v>
      </c>
      <c r="N65" s="121">
        <v>1082210.3793613918</v>
      </c>
      <c r="O65" s="121">
        <v>96338.47568115704</v>
      </c>
      <c r="P65" s="121">
        <v>192823.61892203105</v>
      </c>
      <c r="Q65" s="121">
        <v>1781.830834587786</v>
      </c>
      <c r="R65" s="121">
        <v>24272.33557696396</v>
      </c>
      <c r="S65" s="121">
        <v>25609.714852789624</v>
      </c>
      <c r="T65" s="121">
        <v>27253.254628508814</v>
      </c>
      <c r="U65" s="121">
        <v>30564.796956665006</v>
      </c>
      <c r="V65" s="121">
        <v>7528.146783432683</v>
      </c>
      <c r="W65" s="121">
        <v>25632.674465824086</v>
      </c>
      <c r="X65" s="121">
        <v>32398.520880734268</v>
      </c>
      <c r="Y65" s="121">
        <v>35022.3318813501</v>
      </c>
      <c r="Z65" s="121">
        <v>11074.412969659761</v>
      </c>
      <c r="AA65" s="121">
        <v>199327.7718130419</v>
      </c>
      <c r="AB65" s="121">
        <v>90904.80565616208</v>
      </c>
      <c r="AC65" s="158">
        <v>1116.6687824157286</v>
      </c>
      <c r="AD65" s="142">
        <f t="shared" si="0"/>
        <v>4055605.342664757</v>
      </c>
      <c r="AE65" s="140">
        <v>16950.54649822273</v>
      </c>
      <c r="AF65" s="139">
        <v>5594.278215646269</v>
      </c>
      <c r="AG65" s="139">
        <v>18976.84751024767</v>
      </c>
      <c r="AH65" s="139">
        <v>17370.074633331817</v>
      </c>
      <c r="AI65" s="139">
        <v>5318.387068311905</v>
      </c>
      <c r="AJ65" s="139">
        <v>0</v>
      </c>
      <c r="AK65" s="139">
        <v>19248.556468301733</v>
      </c>
      <c r="AL65" s="139">
        <v>3203.411521256832</v>
      </c>
      <c r="AM65" s="139">
        <v>4734.929235702816</v>
      </c>
      <c r="AN65" s="139">
        <v>28714.995363550614</v>
      </c>
      <c r="AO65" s="139">
        <v>11965.960443037928</v>
      </c>
      <c r="AP65" s="139">
        <v>19036.75525028761</v>
      </c>
      <c r="AQ65" s="139">
        <v>0</v>
      </c>
      <c r="AR65" s="139">
        <v>4041.6313536189405</v>
      </c>
      <c r="AS65" s="139">
        <v>3721.68781253208</v>
      </c>
      <c r="AT65" s="139">
        <v>7800.789157644958</v>
      </c>
      <c r="AU65" s="139">
        <v>50736.91416322251</v>
      </c>
      <c r="AV65" s="139">
        <v>21848.193202648657</v>
      </c>
      <c r="AW65" s="139">
        <v>4427.568629320163</v>
      </c>
      <c r="AX65" s="139">
        <v>14739.683654914976</v>
      </c>
      <c r="AY65" s="139">
        <v>0</v>
      </c>
      <c r="AZ65" s="139">
        <v>9660.869359781553</v>
      </c>
      <c r="BA65" s="139">
        <v>5202.631342405853</v>
      </c>
      <c r="BB65" s="139">
        <v>7813.68727183116</v>
      </c>
      <c r="BC65" s="139">
        <v>523.04035036846</v>
      </c>
      <c r="BD65" s="139">
        <v>0</v>
      </c>
      <c r="BE65" s="139">
        <v>10040.16362178537</v>
      </c>
      <c r="BF65" s="139">
        <v>-30.851222372070616</v>
      </c>
      <c r="BG65" s="139">
        <v>321.1436475759901</v>
      </c>
      <c r="BH65" s="139">
        <v>0</v>
      </c>
      <c r="BI65" s="139">
        <v>11018.55346762027</v>
      </c>
      <c r="BJ65" s="139">
        <v>0</v>
      </c>
      <c r="BK65" s="139">
        <v>0</v>
      </c>
      <c r="BL65" s="139">
        <v>0</v>
      </c>
      <c r="BM65" s="139">
        <v>25931.96162855259</v>
      </c>
      <c r="BN65" s="139">
        <v>22091.89967595636</v>
      </c>
      <c r="BO65" s="139">
        <v>19578.44028535916</v>
      </c>
      <c r="BP65" s="139">
        <v>740.0171791455493</v>
      </c>
      <c r="BQ65" s="139">
        <v>8260.684511024767</v>
      </c>
      <c r="BR65" s="139">
        <v>561.8559158047548</v>
      </c>
      <c r="BS65" s="139">
        <v>41295.31274460639</v>
      </c>
      <c r="BT65" s="139">
        <v>1880.8578033726367</v>
      </c>
      <c r="BU65" s="139">
        <v>332311.51126206096</v>
      </c>
      <c r="BV65" s="139">
        <v>2271.81370621022</v>
      </c>
      <c r="BW65" s="139">
        <v>7686.039581623732</v>
      </c>
      <c r="BX65" s="139">
        <v>13035.423339760935</v>
      </c>
      <c r="BY65" s="139">
        <v>10739.777215796888</v>
      </c>
      <c r="BZ65" s="139">
        <v>0.8849270071360138</v>
      </c>
      <c r="CA65" s="139">
        <v>1166.5762411606458</v>
      </c>
      <c r="CB65" s="139">
        <v>18638.00532252896</v>
      </c>
      <c r="CC65" s="139">
        <v>3884.902295053714</v>
      </c>
      <c r="CD65" s="139">
        <v>1226.8240113725087</v>
      </c>
      <c r="CE65" s="139">
        <v>3000.8844595003748</v>
      </c>
      <c r="CF65" s="139">
        <v>0</v>
      </c>
      <c r="CG65" s="139">
        <v>0</v>
      </c>
      <c r="CH65" s="139">
        <v>0</v>
      </c>
      <c r="CI65" s="139">
        <v>0</v>
      </c>
      <c r="CJ65" s="139">
        <v>0</v>
      </c>
      <c r="CK65" s="143">
        <v>40717.55238724872</v>
      </c>
      <c r="CL65" s="134"/>
      <c r="CM65" s="134"/>
      <c r="CN65" s="134"/>
      <c r="CO65" s="134"/>
      <c r="CP65" s="134"/>
      <c r="CQ65" s="134"/>
      <c r="CR65" s="134"/>
      <c r="CS65" s="134"/>
      <c r="CT65" s="134"/>
      <c r="CU65" s="134"/>
      <c r="CV65" s="137"/>
      <c r="CW65" s="137"/>
      <c r="CX65" s="137"/>
    </row>
    <row r="66" spans="1:89" ht="12">
      <c r="A66" s="161"/>
      <c r="B66" s="93" t="s">
        <v>171</v>
      </c>
      <c r="C66" s="94"/>
      <c r="D66" s="161"/>
      <c r="E66" s="162">
        <f>SUM(E7:E65)</f>
        <v>112781034</v>
      </c>
      <c r="F66" s="164">
        <f>SUM(F7:F65)</f>
        <v>123509764.56168658</v>
      </c>
      <c r="G66" s="163">
        <f>SUM(G7:G65)</f>
        <v>16271964.5311471</v>
      </c>
      <c r="H66" s="163">
        <f aca="true" t="shared" si="1" ref="H66:BS66">SUM(H7:H65)</f>
        <v>5319759.23709416</v>
      </c>
      <c r="I66" s="163">
        <f t="shared" si="1"/>
        <v>3044771.483141397</v>
      </c>
      <c r="J66" s="163">
        <f t="shared" si="1"/>
        <v>22492422.795530967</v>
      </c>
      <c r="K66" s="163">
        <f t="shared" si="1"/>
        <v>8930029.423175227</v>
      </c>
      <c r="L66" s="163">
        <f t="shared" si="1"/>
        <v>1499015.4798704353</v>
      </c>
      <c r="M66" s="163">
        <f t="shared" si="1"/>
        <v>1636718.7907007285</v>
      </c>
      <c r="N66" s="163">
        <f t="shared" si="1"/>
        <v>28881742.79134622</v>
      </c>
      <c r="O66" s="163">
        <f t="shared" si="1"/>
        <v>2757980.242364855</v>
      </c>
      <c r="P66" s="163">
        <f t="shared" si="1"/>
        <v>3751091.7546993257</v>
      </c>
      <c r="Q66" s="163">
        <f t="shared" si="1"/>
        <v>199918.06182376278</v>
      </c>
      <c r="R66" s="163">
        <f t="shared" si="1"/>
        <v>371353.15910848504</v>
      </c>
      <c r="S66" s="163">
        <f t="shared" si="1"/>
        <v>573641.0588982542</v>
      </c>
      <c r="T66" s="163">
        <f t="shared" si="1"/>
        <v>415847.69782635546</v>
      </c>
      <c r="U66" s="163">
        <f t="shared" si="1"/>
        <v>2569586.343208557</v>
      </c>
      <c r="V66" s="163">
        <f t="shared" si="1"/>
        <v>221902.14402684226</v>
      </c>
      <c r="W66" s="163">
        <f t="shared" si="1"/>
        <v>682183.6503202937</v>
      </c>
      <c r="X66" s="163">
        <f t="shared" si="1"/>
        <v>285479.4479089448</v>
      </c>
      <c r="Y66" s="163">
        <f t="shared" si="1"/>
        <v>676277.4609576633</v>
      </c>
      <c r="Z66" s="163">
        <f t="shared" si="1"/>
        <v>266117.15086896444</v>
      </c>
      <c r="AA66" s="163">
        <f t="shared" si="1"/>
        <v>8745302.313345378</v>
      </c>
      <c r="AB66" s="163">
        <f t="shared" si="1"/>
        <v>2684451.8228596617</v>
      </c>
      <c r="AC66" s="163">
        <f t="shared" si="1"/>
        <v>503477.1597764153</v>
      </c>
      <c r="AD66" s="163">
        <f t="shared" si="1"/>
        <v>113168409.68752277</v>
      </c>
      <c r="AE66" s="163">
        <f t="shared" si="1"/>
        <v>184365.6091291727</v>
      </c>
      <c r="AF66" s="163">
        <f t="shared" si="1"/>
        <v>37410.16690109912</v>
      </c>
      <c r="AG66" s="163">
        <f t="shared" si="1"/>
        <v>84921.2373294555</v>
      </c>
      <c r="AH66" s="163">
        <f t="shared" si="1"/>
        <v>141607.805107276</v>
      </c>
      <c r="AI66" s="163">
        <f t="shared" si="1"/>
        <v>17528.32675739218</v>
      </c>
      <c r="AJ66" s="163">
        <f t="shared" si="1"/>
        <v>34024.37954536421</v>
      </c>
      <c r="AK66" s="163">
        <f t="shared" si="1"/>
        <v>167973.54350345756</v>
      </c>
      <c r="AL66" s="163">
        <f t="shared" si="1"/>
        <v>17462.44581304591</v>
      </c>
      <c r="AM66" s="163">
        <f t="shared" si="1"/>
        <v>20743.475704854045</v>
      </c>
      <c r="AN66" s="163">
        <f t="shared" si="1"/>
        <v>311596.1562688896</v>
      </c>
      <c r="AO66" s="163">
        <f t="shared" si="1"/>
        <v>153827.43698987496</v>
      </c>
      <c r="AP66" s="163">
        <f t="shared" si="1"/>
        <v>243297.58382629312</v>
      </c>
      <c r="AQ66" s="163">
        <f t="shared" si="1"/>
        <v>82784.14931724382</v>
      </c>
      <c r="AR66" s="163">
        <f t="shared" si="1"/>
        <v>67352.61770553788</v>
      </c>
      <c r="AS66" s="163">
        <f t="shared" si="1"/>
        <v>33449.233029044786</v>
      </c>
      <c r="AT66" s="163">
        <f t="shared" si="1"/>
        <v>21889.06601022175</v>
      </c>
      <c r="AU66" s="163">
        <f t="shared" si="1"/>
        <v>426874.7360788946</v>
      </c>
      <c r="AV66" s="163">
        <f t="shared" si="1"/>
        <v>298065.4631341519</v>
      </c>
      <c r="AW66" s="163">
        <f t="shared" si="1"/>
        <v>43276.94465236267</v>
      </c>
      <c r="AX66" s="163">
        <f t="shared" si="1"/>
        <v>340763.6124549217</v>
      </c>
      <c r="AY66" s="163">
        <f t="shared" si="1"/>
        <v>0</v>
      </c>
      <c r="AZ66" s="163">
        <f t="shared" si="1"/>
        <v>9866.910037488498</v>
      </c>
      <c r="BA66" s="163">
        <f t="shared" si="1"/>
        <v>83202.04868508413</v>
      </c>
      <c r="BB66" s="163">
        <f t="shared" si="1"/>
        <v>55321.61042783971</v>
      </c>
      <c r="BC66" s="163">
        <f t="shared" si="1"/>
        <v>2101.347650118787</v>
      </c>
      <c r="BD66" s="163">
        <f t="shared" si="1"/>
        <v>103881.86129763915</v>
      </c>
      <c r="BE66" s="163">
        <f t="shared" si="1"/>
        <v>157600.49199696415</v>
      </c>
      <c r="BF66" s="163">
        <f t="shared" si="1"/>
        <v>69417.81095882732</v>
      </c>
      <c r="BG66" s="163">
        <f t="shared" si="1"/>
        <v>1851.557280069621</v>
      </c>
      <c r="BH66" s="163">
        <f t="shared" si="1"/>
        <v>8013.428658556065</v>
      </c>
      <c r="BI66" s="163">
        <f t="shared" si="1"/>
        <v>83413.57055132488</v>
      </c>
      <c r="BJ66" s="163">
        <f t="shared" si="1"/>
        <v>0</v>
      </c>
      <c r="BK66" s="163">
        <f t="shared" si="1"/>
        <v>17345.37168954896</v>
      </c>
      <c r="BL66" s="163">
        <f t="shared" si="1"/>
        <v>1849.7400092604394</v>
      </c>
      <c r="BM66" s="163">
        <f t="shared" si="1"/>
        <v>106782.56425780556</v>
      </c>
      <c r="BN66" s="163">
        <f t="shared" si="1"/>
        <v>226561.98823588295</v>
      </c>
      <c r="BO66" s="163">
        <f t="shared" si="1"/>
        <v>300774.48882030754</v>
      </c>
      <c r="BP66" s="163">
        <f t="shared" si="1"/>
        <v>59224.11381561466</v>
      </c>
      <c r="BQ66" s="163">
        <f t="shared" si="1"/>
        <v>855258.3083546511</v>
      </c>
      <c r="BR66" s="163">
        <f t="shared" si="1"/>
        <v>192076.64293034593</v>
      </c>
      <c r="BS66" s="163">
        <f t="shared" si="1"/>
        <v>255155.00389421312</v>
      </c>
      <c r="BT66" s="163">
        <f aca="true" t="shared" si="2" ref="BT66:CK66">SUM(BT7:BT65)</f>
        <v>10533.099864130676</v>
      </c>
      <c r="BU66" s="163">
        <f t="shared" si="2"/>
        <v>3955273.0398714333</v>
      </c>
      <c r="BV66" s="163">
        <f t="shared" si="2"/>
        <v>8757.882827943626</v>
      </c>
      <c r="BW66" s="163">
        <f t="shared" si="2"/>
        <v>158754.38436399956</v>
      </c>
      <c r="BX66" s="163">
        <f t="shared" si="2"/>
        <v>213343.5743593353</v>
      </c>
      <c r="BY66" s="163">
        <f t="shared" si="2"/>
        <v>212175.06126536703</v>
      </c>
      <c r="BZ66" s="163">
        <f t="shared" si="2"/>
        <v>0.8849270071360138</v>
      </c>
      <c r="CA66" s="163">
        <f t="shared" si="2"/>
        <v>5824.525147198153</v>
      </c>
      <c r="CB66" s="163">
        <f t="shared" si="2"/>
        <v>230786.1364619399</v>
      </c>
      <c r="CC66" s="163">
        <f t="shared" si="2"/>
        <v>17689.56205589899</v>
      </c>
      <c r="CD66" s="163">
        <f t="shared" si="2"/>
        <v>46051.19387447495</v>
      </c>
      <c r="CE66" s="163">
        <f t="shared" si="2"/>
        <v>267727.590467509</v>
      </c>
      <c r="CF66" s="163">
        <f t="shared" si="2"/>
        <v>0</v>
      </c>
      <c r="CG66" s="163">
        <f t="shared" si="2"/>
        <v>0</v>
      </c>
      <c r="CH66" s="163">
        <f t="shared" si="2"/>
        <v>0</v>
      </c>
      <c r="CI66" s="163">
        <f t="shared" si="2"/>
        <v>51558.75284903334</v>
      </c>
      <c r="CJ66" s="163">
        <f t="shared" si="2"/>
        <v>24735.00936254265</v>
      </c>
      <c r="CK66" s="163">
        <f t="shared" si="2"/>
        <v>206607.0151787014</v>
      </c>
    </row>
    <row r="67" spans="5:31" ht="12">
      <c r="E67" s="26"/>
      <c r="F67" s="26"/>
      <c r="AE67" s="27"/>
    </row>
    <row r="68" spans="1:31" ht="12">
      <c r="A68" s="29"/>
      <c r="B68" s="30"/>
      <c r="C68" s="30"/>
      <c r="D68" s="31"/>
      <c r="E68" s="144"/>
      <c r="F68" s="31"/>
      <c r="G68" s="31"/>
      <c r="H68" s="30"/>
      <c r="I68" s="30"/>
      <c r="J68" s="31"/>
      <c r="K68" s="31"/>
      <c r="L68" s="31"/>
      <c r="M68" s="31"/>
      <c r="N68" s="31"/>
      <c r="O68" s="31"/>
      <c r="P68" s="31"/>
      <c r="Q68" s="30"/>
      <c r="AE68" s="27"/>
    </row>
    <row r="69" spans="1:31" ht="12">
      <c r="A69" s="61"/>
      <c r="B69" s="31"/>
      <c r="C69" s="31"/>
      <c r="D69" s="31"/>
      <c r="E69" s="31"/>
      <c r="F69" s="31"/>
      <c r="G69" s="31"/>
      <c r="H69" s="30"/>
      <c r="I69" s="31"/>
      <c r="J69" s="31"/>
      <c r="K69" s="31"/>
      <c r="L69" s="31"/>
      <c r="M69" s="31"/>
      <c r="N69" s="31"/>
      <c r="O69" s="31"/>
      <c r="P69" s="31"/>
      <c r="Q69" s="30"/>
      <c r="AE69" s="27"/>
    </row>
    <row r="70" spans="1:31" ht="13.5" customHeight="1">
      <c r="A70" s="29"/>
      <c r="B70" s="196"/>
      <c r="C70" s="196"/>
      <c r="D70" s="196"/>
      <c r="E70" s="31"/>
      <c r="F70" s="31"/>
      <c r="G70" s="31"/>
      <c r="H70" s="30"/>
      <c r="I70" s="31"/>
      <c r="J70" s="31"/>
      <c r="K70" s="31"/>
      <c r="L70" s="31"/>
      <c r="M70" s="31"/>
      <c r="N70" s="31"/>
      <c r="O70" s="31"/>
      <c r="P70" s="31"/>
      <c r="Q70" s="30"/>
      <c r="AE70" s="27"/>
    </row>
    <row r="71" spans="1:31" ht="13.5" customHeight="1">
      <c r="A71" s="29"/>
      <c r="B71" s="196"/>
      <c r="C71" s="196"/>
      <c r="D71" s="196"/>
      <c r="E71" s="31"/>
      <c r="F71" s="31"/>
      <c r="G71" s="31"/>
      <c r="H71" s="31"/>
      <c r="I71" s="31"/>
      <c r="J71" s="31"/>
      <c r="K71" s="31"/>
      <c r="L71" s="31"/>
      <c r="M71" s="30"/>
      <c r="N71" s="31"/>
      <c r="O71" s="31"/>
      <c r="P71" s="31"/>
      <c r="Q71" s="30"/>
      <c r="AE71" s="27"/>
    </row>
    <row r="72" spans="1:31" ht="12">
      <c r="A72" s="32"/>
      <c r="B72" s="62"/>
      <c r="C72" s="62"/>
      <c r="D72" s="62"/>
      <c r="E72" s="32"/>
      <c r="F72" s="32"/>
      <c r="G72" s="32"/>
      <c r="H72" s="32"/>
      <c r="I72" s="32"/>
      <c r="J72" s="32"/>
      <c r="K72" s="32"/>
      <c r="L72" s="32"/>
      <c r="M72" s="32"/>
      <c r="N72" s="32"/>
      <c r="O72" s="32"/>
      <c r="P72" s="32"/>
      <c r="Q72" s="33"/>
      <c r="AE72" s="27"/>
    </row>
    <row r="73" spans="1:31" ht="12">
      <c r="A73" s="32"/>
      <c r="B73" s="62"/>
      <c r="C73" s="62"/>
      <c r="D73" s="62"/>
      <c r="AE73" s="27"/>
    </row>
    <row r="74" spans="1:31" ht="12">
      <c r="A74" s="32"/>
      <c r="B74" s="62"/>
      <c r="C74" s="62"/>
      <c r="D74" s="62"/>
      <c r="AE74" s="27"/>
    </row>
    <row r="75" spans="1:31" ht="12">
      <c r="A75" s="32"/>
      <c r="B75" s="62"/>
      <c r="C75" s="62"/>
      <c r="D75" s="62"/>
      <c r="AE75" s="27"/>
    </row>
    <row r="76" spans="1:31" ht="12">
      <c r="A76" s="32"/>
      <c r="B76" s="62"/>
      <c r="C76" s="62"/>
      <c r="D76" s="62"/>
      <c r="AE76" s="27"/>
    </row>
    <row r="77" spans="1:31" ht="12">
      <c r="A77" s="32"/>
      <c r="B77" s="62"/>
      <c r="C77" s="62"/>
      <c r="D77" s="62"/>
      <c r="E77" s="62"/>
      <c r="AE77" s="27"/>
    </row>
    <row r="78" spans="1:31" ht="12">
      <c r="A78" s="32"/>
      <c r="B78" s="62"/>
      <c r="C78" s="62"/>
      <c r="D78" s="62"/>
      <c r="AE78" s="27"/>
    </row>
    <row r="79" spans="1:31" ht="12">
      <c r="A79" s="32"/>
      <c r="AE79" s="27"/>
    </row>
    <row r="80" spans="1:31" ht="12">
      <c r="A80" s="32"/>
      <c r="B80" s="62"/>
      <c r="C80" s="62"/>
      <c r="D80" s="62"/>
      <c r="AE80" s="27"/>
    </row>
    <row r="81" spans="1:4" ht="12">
      <c r="A81" s="32"/>
      <c r="B81" s="62"/>
      <c r="C81" s="62"/>
      <c r="D81" s="62"/>
    </row>
    <row r="82" spans="1:4" ht="12">
      <c r="A82" s="32"/>
      <c r="B82" s="62"/>
      <c r="C82" s="62"/>
      <c r="D82" s="62"/>
    </row>
    <row r="83" spans="1:4" ht="12">
      <c r="A83" s="32"/>
      <c r="B83" s="62"/>
      <c r="C83" s="62"/>
      <c r="D83" s="62"/>
    </row>
    <row r="84" spans="1:4" ht="12">
      <c r="A84" s="32"/>
      <c r="B84" s="62"/>
      <c r="C84" s="62"/>
      <c r="D84" s="62"/>
    </row>
    <row r="85" spans="1:4" ht="12">
      <c r="A85" s="32"/>
      <c r="B85" s="62"/>
      <c r="C85" s="62"/>
      <c r="D85" s="62"/>
    </row>
    <row r="86" spans="1:4" ht="12">
      <c r="A86" s="32"/>
      <c r="B86" s="62"/>
      <c r="C86" s="62"/>
      <c r="D86" s="62"/>
    </row>
    <row r="87" ht="12">
      <c r="A87" s="32"/>
    </row>
    <row r="88" ht="12">
      <c r="A88" s="32"/>
    </row>
    <row r="89" ht="12">
      <c r="A89" s="32"/>
    </row>
    <row r="90" ht="12">
      <c r="A90" s="32"/>
    </row>
    <row r="91" ht="12">
      <c r="A91" s="32"/>
    </row>
    <row r="92" ht="12">
      <c r="A92" s="32"/>
    </row>
    <row r="93" ht="12">
      <c r="A93" s="32"/>
    </row>
    <row r="94" ht="12">
      <c r="A94" s="32"/>
    </row>
    <row r="95" ht="12">
      <c r="A95" s="33"/>
    </row>
  </sheetData>
  <mergeCells count="22">
    <mergeCell ref="A4:A6"/>
    <mergeCell ref="F4:F6"/>
    <mergeCell ref="B70:D70"/>
    <mergeCell ref="B71:D71"/>
    <mergeCell ref="E4:E6"/>
    <mergeCell ref="D4:D6"/>
    <mergeCell ref="B4:B6"/>
    <mergeCell ref="AD4:AD5"/>
    <mergeCell ref="M5:M6"/>
    <mergeCell ref="L5:L6"/>
    <mergeCell ref="T5:T6"/>
    <mergeCell ref="R5:R6"/>
    <mergeCell ref="Q5:Q6"/>
    <mergeCell ref="P5:P6"/>
    <mergeCell ref="O5:O6"/>
    <mergeCell ref="N5:N6"/>
    <mergeCell ref="S5:S6"/>
    <mergeCell ref="G5:G6"/>
    <mergeCell ref="K5:K6"/>
    <mergeCell ref="J5:J6"/>
    <mergeCell ref="I5:I6"/>
    <mergeCell ref="H5:H6"/>
  </mergeCells>
  <printOptions/>
  <pageMargins left="0" right="0" top="0.18" bottom="0" header="0" footer="0"/>
  <pageSetup horizontalDpi="600" verticalDpi="600" orientation="portrait" scale="85" r:id="rId3"/>
  <headerFooter alignWithMargins="0">
    <oddFooter>&amp;C&amp;F&amp;RPage &amp;P</oddFooter>
  </headerFooter>
  <colBreaks count="1" manualBreakCount="1">
    <brk id="23" max="64" man="1"/>
  </colBreaks>
  <legacyDrawing r:id="rId2"/>
</worksheet>
</file>

<file path=xl/worksheets/sheet2.xml><?xml version="1.0" encoding="utf-8"?>
<worksheet xmlns="http://schemas.openxmlformats.org/spreadsheetml/2006/main" xmlns:r="http://schemas.openxmlformats.org/officeDocument/2006/relationships">
  <dimension ref="A1:CW73"/>
  <sheetViews>
    <sheetView workbookViewId="0" topLeftCell="A1">
      <selection activeCell="A1" sqref="A1"/>
    </sheetView>
  </sheetViews>
  <sheetFormatPr defaultColWidth="9.00390625" defaultRowHeight="12.75"/>
  <cols>
    <col min="1" max="1" width="6.75390625" style="167" customWidth="1"/>
    <col min="2" max="2" width="19.25390625" style="167" customWidth="1"/>
    <col min="3" max="3" width="3.75390625" style="167" hidden="1" customWidth="1"/>
    <col min="4" max="4" width="19.625" style="167" customWidth="1"/>
    <col min="5" max="5" width="13.125" style="167" bestFit="1" customWidth="1"/>
    <col min="6" max="6" width="13.125" style="167" hidden="1" customWidth="1"/>
    <col min="7" max="7" width="12.125" style="167" bestFit="1" customWidth="1"/>
    <col min="8" max="9" width="11.25390625" style="167" bestFit="1" customWidth="1"/>
    <col min="10" max="10" width="12.125" style="167" bestFit="1" customWidth="1"/>
    <col min="11" max="13" width="11.25390625" style="167" bestFit="1" customWidth="1"/>
    <col min="14" max="14" width="12.125" style="167" bestFit="1" customWidth="1"/>
    <col min="15" max="16" width="11.25390625" style="167" bestFit="1" customWidth="1"/>
    <col min="17" max="20" width="9.875" style="167" bestFit="1" customWidth="1"/>
    <col min="21" max="21" width="11.25390625" style="167" bestFit="1" customWidth="1"/>
    <col min="22" max="26" width="9.875" style="167" bestFit="1" customWidth="1"/>
    <col min="27" max="27" width="11.25390625" style="167" bestFit="1" customWidth="1"/>
    <col min="28" max="28" width="10.00390625" style="167" customWidth="1"/>
    <col min="29" max="29" width="8.375" style="167" customWidth="1"/>
    <col min="30" max="30" width="13.125" style="167" bestFit="1" customWidth="1"/>
    <col min="31" max="31" width="9.875" style="167" bestFit="1" customWidth="1"/>
    <col min="32" max="33" width="9.125" style="167" bestFit="1" customWidth="1"/>
    <col min="34" max="34" width="9.875" style="167" bestFit="1" customWidth="1"/>
    <col min="35" max="36" width="9.125" style="167" bestFit="1" customWidth="1"/>
    <col min="37" max="37" width="9.875" style="167" bestFit="1" customWidth="1"/>
    <col min="38" max="39" width="9.125" style="167" bestFit="1" customWidth="1"/>
    <col min="40" max="42" width="9.875" style="167" bestFit="1" customWidth="1"/>
    <col min="43" max="46" width="9.125" style="167" bestFit="1" customWidth="1"/>
    <col min="47" max="48" width="9.875" style="167" bestFit="1" customWidth="1"/>
    <col min="49" max="49" width="9.125" style="167" bestFit="1" customWidth="1"/>
    <col min="50" max="50" width="9.875" style="167" bestFit="1" customWidth="1"/>
    <col min="51" max="54" width="9.125" style="167" bestFit="1" customWidth="1"/>
    <col min="55" max="55" width="9.875" style="167" bestFit="1" customWidth="1"/>
    <col min="56" max="56" width="9.875" style="167" customWidth="1"/>
    <col min="57" max="64" width="9.125" style="167" bestFit="1" customWidth="1"/>
    <col min="65" max="67" width="9.875" style="167" bestFit="1" customWidth="1"/>
    <col min="68" max="68" width="9.125" style="167" bestFit="1" customWidth="1"/>
    <col min="69" max="71" width="9.875" style="167" bestFit="1" customWidth="1"/>
    <col min="72" max="72" width="9.125" style="167" bestFit="1" customWidth="1"/>
    <col min="73" max="73" width="11.25390625" style="167" bestFit="1" customWidth="1"/>
    <col min="74" max="74" width="9.125" style="167" bestFit="1" customWidth="1"/>
    <col min="75" max="77" width="9.875" style="167" bestFit="1" customWidth="1"/>
    <col min="78" max="79" width="9.125" style="167" bestFit="1" customWidth="1"/>
    <col min="80" max="80" width="9.875" style="167" bestFit="1" customWidth="1"/>
    <col min="81" max="82" width="9.125" style="167" bestFit="1" customWidth="1"/>
    <col min="83" max="83" width="9.875" style="167" bestFit="1" customWidth="1"/>
    <col min="84" max="88" width="9.125" style="167" bestFit="1" customWidth="1"/>
    <col min="89" max="89" width="9.875" style="167" bestFit="1" customWidth="1"/>
    <col min="90" max="16384" width="9.00390625" style="167" customWidth="1"/>
  </cols>
  <sheetData>
    <row r="1" ht="12.75">
      <c r="A1" s="184" t="s">
        <v>296</v>
      </c>
    </row>
    <row r="2" ht="12.75"/>
    <row r="3" spans="1:101" ht="12.75">
      <c r="A3" s="20" t="s">
        <v>172</v>
      </c>
      <c r="B3" s="20"/>
      <c r="C3" s="20"/>
      <c r="D3" s="28">
        <v>37435</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row>
    <row r="4" spans="1:101" ht="12.75">
      <c r="A4" s="191" t="s">
        <v>64</v>
      </c>
      <c r="B4" s="191" t="s">
        <v>249</v>
      </c>
      <c r="C4" s="21"/>
      <c r="D4" s="200" t="s">
        <v>65</v>
      </c>
      <c r="E4" s="197" t="s">
        <v>253</v>
      </c>
      <c r="F4" s="194" t="s">
        <v>297</v>
      </c>
      <c r="G4" s="78" t="s">
        <v>0</v>
      </c>
      <c r="H4" s="78" t="s">
        <v>1</v>
      </c>
      <c r="I4" s="78" t="s">
        <v>2</v>
      </c>
      <c r="J4" s="78" t="s">
        <v>3</v>
      </c>
      <c r="K4" s="78" t="s">
        <v>4</v>
      </c>
      <c r="L4" s="78" t="s">
        <v>5</v>
      </c>
      <c r="M4" s="78" t="s">
        <v>6</v>
      </c>
      <c r="N4" s="78" t="s">
        <v>7</v>
      </c>
      <c r="O4" s="78" t="s">
        <v>8</v>
      </c>
      <c r="P4" s="78" t="s">
        <v>9</v>
      </c>
      <c r="Q4" s="78" t="s">
        <v>10</v>
      </c>
      <c r="R4" s="78" t="s">
        <v>11</v>
      </c>
      <c r="S4" s="78">
        <v>54</v>
      </c>
      <c r="T4" s="78" t="s">
        <v>12</v>
      </c>
      <c r="U4" s="78" t="s">
        <v>13</v>
      </c>
      <c r="V4" s="78">
        <v>66</v>
      </c>
      <c r="W4" s="78" t="s">
        <v>14</v>
      </c>
      <c r="X4" s="78" t="s">
        <v>15</v>
      </c>
      <c r="Y4" s="78" t="s">
        <v>16</v>
      </c>
      <c r="Z4" s="78" t="s">
        <v>17</v>
      </c>
      <c r="AA4" s="78" t="s">
        <v>18</v>
      </c>
      <c r="AB4" s="78" t="s">
        <v>19</v>
      </c>
      <c r="AC4" s="78" t="s">
        <v>20</v>
      </c>
      <c r="AD4" s="189" t="s">
        <v>206</v>
      </c>
      <c r="AE4" s="113" t="s">
        <v>21</v>
      </c>
      <c r="AF4" s="113" t="s">
        <v>22</v>
      </c>
      <c r="AG4" s="113" t="s">
        <v>23</v>
      </c>
      <c r="AH4" s="113" t="s">
        <v>24</v>
      </c>
      <c r="AI4" s="114" t="s">
        <v>25</v>
      </c>
      <c r="AJ4" s="113" t="s">
        <v>26</v>
      </c>
      <c r="AK4" s="113" t="s">
        <v>27</v>
      </c>
      <c r="AL4" s="115" t="s">
        <v>28</v>
      </c>
      <c r="AM4" s="115" t="s">
        <v>29</v>
      </c>
      <c r="AN4" s="114" t="s">
        <v>199</v>
      </c>
      <c r="AO4" s="114" t="s">
        <v>200</v>
      </c>
      <c r="AP4" s="114" t="s">
        <v>201</v>
      </c>
      <c r="AQ4" s="113" t="s">
        <v>30</v>
      </c>
      <c r="AR4" s="115" t="s">
        <v>255</v>
      </c>
      <c r="AS4" s="113" t="s">
        <v>31</v>
      </c>
      <c r="AT4" s="113" t="s">
        <v>32</v>
      </c>
      <c r="AU4" s="113" t="s">
        <v>33</v>
      </c>
      <c r="AV4" s="113" t="s">
        <v>34</v>
      </c>
      <c r="AW4" s="113" t="s">
        <v>35</v>
      </c>
      <c r="AX4" s="113" t="s">
        <v>36</v>
      </c>
      <c r="AY4" s="115" t="s">
        <v>240</v>
      </c>
      <c r="AZ4" s="115" t="s">
        <v>265</v>
      </c>
      <c r="BA4" s="115" t="s">
        <v>236</v>
      </c>
      <c r="BB4" s="113" t="s">
        <v>37</v>
      </c>
      <c r="BC4" s="113" t="s">
        <v>38</v>
      </c>
      <c r="BD4" s="115" t="s">
        <v>277</v>
      </c>
      <c r="BE4" s="113" t="s">
        <v>39</v>
      </c>
      <c r="BF4" s="114" t="s">
        <v>40</v>
      </c>
      <c r="BG4" s="115" t="s">
        <v>239</v>
      </c>
      <c r="BH4" s="116" t="s">
        <v>237</v>
      </c>
      <c r="BI4" s="113" t="s">
        <v>41</v>
      </c>
      <c r="BJ4" s="113">
        <v>2629</v>
      </c>
      <c r="BK4" s="113">
        <v>2635</v>
      </c>
      <c r="BL4" s="113" t="s">
        <v>43</v>
      </c>
      <c r="BM4" s="113" t="s">
        <v>44</v>
      </c>
      <c r="BN4" s="113" t="s">
        <v>45</v>
      </c>
      <c r="BO4" s="113" t="s">
        <v>46</v>
      </c>
      <c r="BP4" s="113" t="s">
        <v>47</v>
      </c>
      <c r="BQ4" s="113" t="s">
        <v>48</v>
      </c>
      <c r="BR4" s="113" t="s">
        <v>49</v>
      </c>
      <c r="BS4" s="113" t="s">
        <v>50</v>
      </c>
      <c r="BT4" s="113" t="s">
        <v>51</v>
      </c>
      <c r="BU4" s="113" t="s">
        <v>52</v>
      </c>
      <c r="BV4" s="115" t="s">
        <v>194</v>
      </c>
      <c r="BW4" s="113" t="s">
        <v>53</v>
      </c>
      <c r="BX4" s="113" t="s">
        <v>54</v>
      </c>
      <c r="BY4" s="113" t="s">
        <v>55</v>
      </c>
      <c r="BZ4" s="113" t="s">
        <v>56</v>
      </c>
      <c r="CA4" s="113" t="s">
        <v>57</v>
      </c>
      <c r="CB4" s="113" t="s">
        <v>58</v>
      </c>
      <c r="CC4" s="113" t="s">
        <v>59</v>
      </c>
      <c r="CD4" s="113" t="s">
        <v>60</v>
      </c>
      <c r="CE4" s="115" t="s">
        <v>195</v>
      </c>
      <c r="CF4" s="115" t="s">
        <v>241</v>
      </c>
      <c r="CG4" s="115" t="s">
        <v>242</v>
      </c>
      <c r="CH4" s="115" t="s">
        <v>243</v>
      </c>
      <c r="CI4" s="113" t="s">
        <v>61</v>
      </c>
      <c r="CJ4" s="113" t="s">
        <v>62</v>
      </c>
      <c r="CK4" s="113" t="s">
        <v>63</v>
      </c>
      <c r="CL4" s="100"/>
      <c r="CM4" s="100"/>
      <c r="CN4" s="100"/>
      <c r="CO4" s="100"/>
      <c r="CP4" s="100"/>
      <c r="CQ4" s="100"/>
      <c r="CR4" s="100"/>
      <c r="CS4" s="100"/>
      <c r="CT4" s="100"/>
      <c r="CU4" s="100"/>
      <c r="CV4" s="100"/>
      <c r="CW4" s="100"/>
    </row>
    <row r="5" spans="1:101" ht="45">
      <c r="A5" s="192"/>
      <c r="B5" s="192"/>
      <c r="C5" s="79"/>
      <c r="D5" s="201"/>
      <c r="E5" s="198"/>
      <c r="F5" s="195"/>
      <c r="G5" s="185" t="s">
        <v>66</v>
      </c>
      <c r="H5" s="187" t="s">
        <v>67</v>
      </c>
      <c r="I5" s="187" t="s">
        <v>68</v>
      </c>
      <c r="J5" s="187" t="s">
        <v>69</v>
      </c>
      <c r="K5" s="187" t="s">
        <v>70</v>
      </c>
      <c r="L5" s="187" t="s">
        <v>71</v>
      </c>
      <c r="M5" s="187" t="s">
        <v>72</v>
      </c>
      <c r="N5" s="187" t="s">
        <v>73</v>
      </c>
      <c r="O5" s="187" t="s">
        <v>74</v>
      </c>
      <c r="P5" s="187" t="s">
        <v>75</v>
      </c>
      <c r="Q5" s="187" t="s">
        <v>76</v>
      </c>
      <c r="R5" s="187" t="s">
        <v>77</v>
      </c>
      <c r="S5" s="187" t="s">
        <v>298</v>
      </c>
      <c r="T5" s="187" t="s">
        <v>78</v>
      </c>
      <c r="U5" s="102" t="s">
        <v>79</v>
      </c>
      <c r="V5" s="102" t="s">
        <v>80</v>
      </c>
      <c r="W5" s="102" t="s">
        <v>81</v>
      </c>
      <c r="X5" s="102" t="s">
        <v>82</v>
      </c>
      <c r="Y5" s="102" t="s">
        <v>83</v>
      </c>
      <c r="Z5" s="102" t="s">
        <v>84</v>
      </c>
      <c r="AA5" s="102" t="s">
        <v>85</v>
      </c>
      <c r="AB5" s="102" t="s">
        <v>86</v>
      </c>
      <c r="AC5" s="102" t="s">
        <v>87</v>
      </c>
      <c r="AD5" s="190"/>
      <c r="AE5" s="114" t="s">
        <v>89</v>
      </c>
      <c r="AF5" s="113" t="s">
        <v>235</v>
      </c>
      <c r="AG5" s="114" t="s">
        <v>94</v>
      </c>
      <c r="AH5" s="114" t="s">
        <v>97</v>
      </c>
      <c r="AI5" s="114" t="s">
        <v>98</v>
      </c>
      <c r="AJ5" s="114" t="s">
        <v>99</v>
      </c>
      <c r="AK5" s="114" t="s">
        <v>102</v>
      </c>
      <c r="AL5" s="114" t="s">
        <v>109</v>
      </c>
      <c r="AM5" s="114" t="s">
        <v>262</v>
      </c>
      <c r="AN5" s="114" t="s">
        <v>259</v>
      </c>
      <c r="AO5" s="114" t="s">
        <v>260</v>
      </c>
      <c r="AP5" s="114" t="s">
        <v>261</v>
      </c>
      <c r="AQ5" s="114" t="s">
        <v>112</v>
      </c>
      <c r="AR5" s="114" t="s">
        <v>263</v>
      </c>
      <c r="AS5" s="114" t="s">
        <v>115</v>
      </c>
      <c r="AT5" s="114" t="s">
        <v>116</v>
      </c>
      <c r="AU5" s="114" t="s">
        <v>117</v>
      </c>
      <c r="AV5" s="114" t="s">
        <v>120</v>
      </c>
      <c r="AW5" s="114" t="s">
        <v>121</v>
      </c>
      <c r="AX5" s="114" t="s">
        <v>122</v>
      </c>
      <c r="AY5" s="114" t="s">
        <v>137</v>
      </c>
      <c r="AZ5" s="114" t="s">
        <v>264</v>
      </c>
      <c r="BA5" s="114" t="s">
        <v>140</v>
      </c>
      <c r="BB5" s="145" t="s">
        <v>250</v>
      </c>
      <c r="BC5" s="114" t="s">
        <v>129</v>
      </c>
      <c r="BD5" s="114" t="s">
        <v>278</v>
      </c>
      <c r="BE5" s="114" t="s">
        <v>130</v>
      </c>
      <c r="BF5" s="114" t="s">
        <v>258</v>
      </c>
      <c r="BG5" s="114" t="s">
        <v>141</v>
      </c>
      <c r="BH5" s="114" t="s">
        <v>238</v>
      </c>
      <c r="BI5" s="114" t="s">
        <v>205</v>
      </c>
      <c r="BJ5" s="114" t="s">
        <v>203</v>
      </c>
      <c r="BK5" s="114" t="s">
        <v>204</v>
      </c>
      <c r="BL5" s="114" t="s">
        <v>88</v>
      </c>
      <c r="BM5" s="114" t="s">
        <v>144</v>
      </c>
      <c r="BN5" s="114">
        <f>BN2</f>
        <v>0</v>
      </c>
      <c r="BO5" s="114" t="s">
        <v>145</v>
      </c>
      <c r="BP5" s="114" t="s">
        <v>148</v>
      </c>
      <c r="BQ5" s="114" t="s">
        <v>149</v>
      </c>
      <c r="BR5" s="114" t="s">
        <v>150</v>
      </c>
      <c r="BS5" s="114" t="s">
        <v>151</v>
      </c>
      <c r="BT5" s="114" t="s">
        <v>152</v>
      </c>
      <c r="BU5" s="114" t="s">
        <v>153</v>
      </c>
      <c r="BV5" s="114" t="s">
        <v>154</v>
      </c>
      <c r="BW5" s="114" t="s">
        <v>157</v>
      </c>
      <c r="BX5" s="114" t="s">
        <v>158</v>
      </c>
      <c r="BY5" s="114" t="s">
        <v>159</v>
      </c>
      <c r="BZ5" s="114" t="s">
        <v>160</v>
      </c>
      <c r="CA5" s="114" t="s">
        <v>161</v>
      </c>
      <c r="CB5" s="114" t="s">
        <v>162</v>
      </c>
      <c r="CC5" s="114" t="s">
        <v>163</v>
      </c>
      <c r="CD5" s="114" t="s">
        <v>164</v>
      </c>
      <c r="CE5" s="114" t="s">
        <v>165</v>
      </c>
      <c r="CF5" s="114" t="s">
        <v>244</v>
      </c>
      <c r="CG5" s="114" t="s">
        <v>245</v>
      </c>
      <c r="CH5" s="114" t="s">
        <v>246</v>
      </c>
      <c r="CI5" s="114" t="s">
        <v>166</v>
      </c>
      <c r="CJ5" s="114" t="s">
        <v>167</v>
      </c>
      <c r="CK5" s="114" t="s">
        <v>168</v>
      </c>
      <c r="CL5" s="117"/>
      <c r="CM5" s="117"/>
      <c r="CN5" s="117"/>
      <c r="CO5" s="117"/>
      <c r="CP5" s="117"/>
      <c r="CQ5" s="100"/>
      <c r="CR5" s="100"/>
      <c r="CS5" s="100"/>
      <c r="CT5" s="100"/>
      <c r="CU5" s="100"/>
      <c r="CV5" s="100"/>
      <c r="CW5" s="100"/>
    </row>
    <row r="6" spans="1:101" ht="12.75">
      <c r="A6" s="193"/>
      <c r="B6" s="193"/>
      <c r="C6" s="80"/>
      <c r="D6" s="202"/>
      <c r="E6" s="199"/>
      <c r="F6" s="195"/>
      <c r="G6" s="186"/>
      <c r="H6" s="188"/>
      <c r="I6" s="188"/>
      <c r="J6" s="188"/>
      <c r="K6" s="188"/>
      <c r="L6" s="188"/>
      <c r="M6" s="188"/>
      <c r="N6" s="188"/>
      <c r="O6" s="188"/>
      <c r="P6" s="188"/>
      <c r="Q6" s="188"/>
      <c r="R6" s="188"/>
      <c r="S6" s="188"/>
      <c r="T6" s="188"/>
      <c r="U6" s="109"/>
      <c r="V6" s="109"/>
      <c r="W6" s="109"/>
      <c r="X6" s="109"/>
      <c r="Y6" s="109"/>
      <c r="Z6" s="109"/>
      <c r="AA6" s="109"/>
      <c r="AB6" s="109"/>
      <c r="AC6" s="109"/>
      <c r="AD6" s="101"/>
      <c r="AE6" s="108"/>
      <c r="AF6" s="109"/>
      <c r="AG6" s="109"/>
      <c r="AH6" s="109"/>
      <c r="AI6" s="109"/>
      <c r="AJ6" s="103"/>
      <c r="AK6" s="109"/>
      <c r="AL6" s="92"/>
      <c r="AM6" s="92"/>
      <c r="AN6" s="92"/>
      <c r="AO6" s="92"/>
      <c r="AP6" s="92"/>
      <c r="AQ6" s="109"/>
      <c r="AR6" s="109"/>
      <c r="AS6" s="109"/>
      <c r="AT6" s="109"/>
      <c r="AU6" s="109"/>
      <c r="AV6" s="109"/>
      <c r="AW6" s="109"/>
      <c r="AX6" s="92"/>
      <c r="AY6" s="92"/>
      <c r="AZ6" s="109"/>
      <c r="BA6" s="109"/>
      <c r="BB6" s="109"/>
      <c r="BC6" s="109"/>
      <c r="BD6" s="109"/>
      <c r="BE6" s="109"/>
      <c r="BF6" s="109"/>
      <c r="BG6" s="109"/>
      <c r="BH6" s="109"/>
      <c r="BI6" s="109"/>
      <c r="BJ6" s="92"/>
      <c r="BK6" s="92"/>
      <c r="BL6" s="109"/>
      <c r="BM6" s="103"/>
      <c r="BN6" s="109"/>
      <c r="BO6" s="109"/>
      <c r="BP6" s="109"/>
      <c r="BQ6" s="110"/>
      <c r="BR6" s="109"/>
      <c r="BS6" s="109"/>
      <c r="BT6" s="109"/>
      <c r="BU6" s="110"/>
      <c r="BV6" s="109"/>
      <c r="BW6" s="103"/>
      <c r="BX6" s="109"/>
      <c r="BY6" s="109"/>
      <c r="BZ6" s="109"/>
      <c r="CA6" s="109"/>
      <c r="CB6" s="109"/>
      <c r="CC6" s="109"/>
      <c r="CD6" s="109"/>
      <c r="CE6" s="109"/>
      <c r="CF6" s="109"/>
      <c r="CG6" s="109"/>
      <c r="CH6" s="109"/>
      <c r="CI6" s="111"/>
      <c r="CJ6" s="100"/>
      <c r="CK6" s="100"/>
      <c r="CL6" s="100"/>
      <c r="CM6" s="100"/>
      <c r="CN6" s="100"/>
      <c r="CO6" s="100"/>
      <c r="CP6" s="100"/>
      <c r="CQ6" s="100"/>
      <c r="CR6" s="100"/>
      <c r="CS6" s="100"/>
      <c r="CT6" s="100"/>
      <c r="CU6" s="100"/>
      <c r="CV6" s="100"/>
      <c r="CW6" s="100"/>
    </row>
    <row r="7" spans="1:101" ht="12.75">
      <c r="A7" s="65" t="s">
        <v>21</v>
      </c>
      <c r="B7" s="60" t="s">
        <v>89</v>
      </c>
      <c r="C7" s="43" t="s">
        <v>90</v>
      </c>
      <c r="D7" s="126" t="s">
        <v>91</v>
      </c>
      <c r="E7" s="70">
        <v>1507424</v>
      </c>
      <c r="F7" s="119">
        <v>1701893.0000888335</v>
      </c>
      <c r="G7" s="156">
        <v>278767.478546835</v>
      </c>
      <c r="H7" s="156">
        <v>73055.3133440735</v>
      </c>
      <c r="I7" s="156">
        <v>45546.44372663796</v>
      </c>
      <c r="J7" s="156">
        <v>303498.53340640484</v>
      </c>
      <c r="K7" s="156">
        <v>68817.7285859008</v>
      </c>
      <c r="L7" s="156">
        <v>21797.34233468102</v>
      </c>
      <c r="M7" s="156">
        <v>21449.10316678532</v>
      </c>
      <c r="N7" s="156">
        <v>295604.43738532724</v>
      </c>
      <c r="O7" s="156">
        <v>23236.865871738257</v>
      </c>
      <c r="P7" s="156">
        <v>69212.53461927091</v>
      </c>
      <c r="Q7" s="156">
        <v>360.38704584555285</v>
      </c>
      <c r="R7" s="156">
        <v>12777.542956917325</v>
      </c>
      <c r="S7" s="156">
        <v>12745.148615717724</v>
      </c>
      <c r="T7" s="156">
        <v>7481.068170782683</v>
      </c>
      <c r="U7" s="156">
        <v>38138.262823554374</v>
      </c>
      <c r="V7" s="156">
        <v>2265.5792376470426</v>
      </c>
      <c r="W7" s="156">
        <v>11898.846451878167</v>
      </c>
      <c r="X7" s="156">
        <v>13962.365986292703</v>
      </c>
      <c r="Y7" s="156">
        <v>11532.385467057691</v>
      </c>
      <c r="Z7" s="156">
        <v>10983.706312989461</v>
      </c>
      <c r="AA7" s="156">
        <v>61411.57232914218</v>
      </c>
      <c r="AB7" s="156">
        <v>90376.16265423477</v>
      </c>
      <c r="AC7" s="157">
        <v>4180.894661073407</v>
      </c>
      <c r="AD7" s="141">
        <f>SUM(G7:AC7)</f>
        <v>1479099.7037007876</v>
      </c>
      <c r="AE7" s="135">
        <v>4327.219987092878</v>
      </c>
      <c r="AF7" s="136">
        <v>943.4158060461326</v>
      </c>
      <c r="AG7" s="135">
        <v>2632.087020521402</v>
      </c>
      <c r="AH7" s="135">
        <v>3319.1866600846815</v>
      </c>
      <c r="AI7" s="135">
        <v>579.4037712931728</v>
      </c>
      <c r="AJ7" s="135">
        <v>4182.907523610935</v>
      </c>
      <c r="AK7" s="135">
        <v>3342.352041349581</v>
      </c>
      <c r="AL7" s="135">
        <v>411.3982167918067</v>
      </c>
      <c r="AM7" s="135">
        <v>3243.7995522956066</v>
      </c>
      <c r="AN7" s="135">
        <v>6467.54613391932</v>
      </c>
      <c r="AO7" s="135">
        <v>3308.9770917726755</v>
      </c>
      <c r="AP7" s="135">
        <v>5264.281736911074</v>
      </c>
      <c r="AQ7" s="135">
        <v>3457.037371470418</v>
      </c>
      <c r="AR7" s="135">
        <v>3457.037371470418</v>
      </c>
      <c r="AS7" s="135">
        <v>1425.8932958962096</v>
      </c>
      <c r="AT7" s="135">
        <v>913.2609629305028</v>
      </c>
      <c r="AU7" s="135">
        <v>10147.10470840943</v>
      </c>
      <c r="AV7" s="135">
        <v>7123.004727384841</v>
      </c>
      <c r="AW7" s="135">
        <v>736.6397389675282</v>
      </c>
      <c r="AX7" s="135">
        <v>4557.689145190906</v>
      </c>
      <c r="AY7" s="135">
        <v>0</v>
      </c>
      <c r="AZ7" s="135">
        <v>32.30876048103194</v>
      </c>
      <c r="BA7" s="135">
        <v>1727.4417270525078</v>
      </c>
      <c r="BB7" s="135">
        <v>1188.9623857019753</v>
      </c>
      <c r="BC7" s="135">
        <v>114.15762036631286</v>
      </c>
      <c r="BD7" s="135"/>
      <c r="BE7" s="135">
        <v>4878.622832635823</v>
      </c>
      <c r="BF7" s="135">
        <v>3172.7202792373364</v>
      </c>
      <c r="BG7" s="135">
        <v>140.0046287511384</v>
      </c>
      <c r="BH7" s="135">
        <v>0</v>
      </c>
      <c r="BI7" s="135">
        <v>1899.7551162846778</v>
      </c>
      <c r="BJ7" s="135">
        <v>409.24429942640455</v>
      </c>
      <c r="BK7" s="135">
        <v>1380.6610312227647</v>
      </c>
      <c r="BL7" s="135">
        <v>0</v>
      </c>
      <c r="BM7" s="135">
        <v>4540.457806267688</v>
      </c>
      <c r="BN7" s="135">
        <v>7691.638911851004</v>
      </c>
      <c r="BO7" s="135">
        <v>4493.071624228841</v>
      </c>
      <c r="BP7" s="135">
        <v>14.00046287511384</v>
      </c>
      <c r="BQ7" s="135">
        <v>1430.2011306270138</v>
      </c>
      <c r="BR7" s="135">
        <v>135.69679402033412</v>
      </c>
      <c r="BS7" s="135">
        <v>7749.794680716861</v>
      </c>
      <c r="BT7" s="135">
        <v>262.7779185790598</v>
      </c>
      <c r="BU7" s="135">
        <v>60349.31831078302</v>
      </c>
      <c r="BV7" s="135">
        <v>495.4009940424897</v>
      </c>
      <c r="BW7" s="135">
        <v>3411.8051067969723</v>
      </c>
      <c r="BX7" s="135">
        <v>2813.016079215181</v>
      </c>
      <c r="BY7" s="135">
        <v>3560.4254050097197</v>
      </c>
      <c r="BZ7" s="135">
        <v>0</v>
      </c>
      <c r="CA7" s="135">
        <v>310.1641006179066</v>
      </c>
      <c r="CB7" s="135">
        <v>4474.117151413305</v>
      </c>
      <c r="CC7" s="135">
        <v>837.8738551414283</v>
      </c>
      <c r="CD7" s="135">
        <v>583.7116060239771</v>
      </c>
      <c r="CE7" s="135">
        <v>605.2507796779983</v>
      </c>
      <c r="CF7" s="135">
        <v>2056.9910839590334</v>
      </c>
      <c r="CG7" s="135">
        <v>2523.8419033231175</v>
      </c>
      <c r="CH7" s="135">
        <v>580.4807299758738</v>
      </c>
      <c r="CI7" s="135">
        <v>3187.7977007951513</v>
      </c>
      <c r="CJ7" s="135">
        <v>1507.7421557814905</v>
      </c>
      <c r="CK7" s="141">
        <v>12051.167659424913</v>
      </c>
      <c r="CL7" s="134"/>
      <c r="CM7" s="134"/>
      <c r="CN7" s="134"/>
      <c r="CO7" s="134"/>
      <c r="CP7" s="134"/>
      <c r="CQ7" s="134"/>
      <c r="CR7" s="134"/>
      <c r="CS7" s="134"/>
      <c r="CT7" s="134"/>
      <c r="CU7" s="134"/>
      <c r="CV7" s="137"/>
      <c r="CW7" s="137"/>
    </row>
    <row r="8" spans="1:101" ht="12.75">
      <c r="A8" s="66" t="s">
        <v>22</v>
      </c>
      <c r="B8" s="99" t="s">
        <v>235</v>
      </c>
      <c r="C8" s="25" t="s">
        <v>92</v>
      </c>
      <c r="D8" s="39" t="s">
        <v>93</v>
      </c>
      <c r="E8" s="71">
        <v>463029</v>
      </c>
      <c r="F8" s="72">
        <v>502378.2981967731</v>
      </c>
      <c r="G8" s="121">
        <v>87738.82204721247</v>
      </c>
      <c r="H8" s="121">
        <v>16018.90634641454</v>
      </c>
      <c r="I8" s="121">
        <v>12925.478258027799</v>
      </c>
      <c r="J8" s="121">
        <v>53560.97269278667</v>
      </c>
      <c r="K8" s="121">
        <v>23310.366763450922</v>
      </c>
      <c r="L8" s="121">
        <v>7393.341390652863</v>
      </c>
      <c r="M8" s="121">
        <v>5327.838704491359</v>
      </c>
      <c r="N8" s="121">
        <v>83182.59766395329</v>
      </c>
      <c r="O8" s="121">
        <v>7075.365509839319</v>
      </c>
      <c r="P8" s="121">
        <v>21400.366615967207</v>
      </c>
      <c r="Q8" s="121">
        <v>294.9186078371827</v>
      </c>
      <c r="R8" s="121">
        <v>3280.0311348000846</v>
      </c>
      <c r="S8" s="121">
        <v>2037.6194723296258</v>
      </c>
      <c r="T8" s="121">
        <v>1868.7115423865123</v>
      </c>
      <c r="U8" s="121">
        <v>6930.051068523181</v>
      </c>
      <c r="V8" s="121">
        <v>552.3021201314513</v>
      </c>
      <c r="W8" s="121">
        <v>3581.3843304446245</v>
      </c>
      <c r="X8" s="121">
        <v>3804.9862567502696</v>
      </c>
      <c r="Y8" s="121">
        <v>3203.352296762417</v>
      </c>
      <c r="Z8" s="121">
        <v>1646.1820473820926</v>
      </c>
      <c r="AA8" s="121">
        <v>18615.262526682975</v>
      </c>
      <c r="AB8" s="121">
        <v>12075.576451806099</v>
      </c>
      <c r="AC8" s="158">
        <v>2182.397697995152</v>
      </c>
      <c r="AD8" s="142">
        <f aca="true" t="shared" si="0" ref="AD8:AD65">SUM(G8:AC8)</f>
        <v>378006.8315466281</v>
      </c>
      <c r="AE8" s="81">
        <v>1247.4642145787486</v>
      </c>
      <c r="AF8" s="138">
        <v>464.172731006046</v>
      </c>
      <c r="AG8" s="81">
        <v>984.626405646575</v>
      </c>
      <c r="AH8" s="81">
        <v>1924.5761859338184</v>
      </c>
      <c r="AI8" s="81">
        <v>101.53778490757256</v>
      </c>
      <c r="AJ8" s="81">
        <v>0</v>
      </c>
      <c r="AK8" s="81">
        <v>1073.3994404514813</v>
      </c>
      <c r="AL8" s="81">
        <v>261.09716119090086</v>
      </c>
      <c r="AM8" s="81">
        <v>510.59000410665067</v>
      </c>
      <c r="AN8" s="81">
        <v>5327.67016762292</v>
      </c>
      <c r="AO8" s="81">
        <v>2725.7847369233546</v>
      </c>
      <c r="AP8" s="81">
        <v>4336.475717832609</v>
      </c>
      <c r="AQ8" s="81">
        <v>394.5468213551391</v>
      </c>
      <c r="AR8" s="81">
        <v>394.5468213551391</v>
      </c>
      <c r="AS8" s="81">
        <v>116.0431827515115</v>
      </c>
      <c r="AT8" s="81">
        <v>116.0431827515115</v>
      </c>
      <c r="AU8" s="81">
        <v>4482.167933777131</v>
      </c>
      <c r="AV8" s="81">
        <v>1859.5920035929717</v>
      </c>
      <c r="AW8" s="81">
        <v>91.09389845993653</v>
      </c>
      <c r="AX8" s="81">
        <v>551.2051180696797</v>
      </c>
      <c r="AY8" s="81">
        <v>0</v>
      </c>
      <c r="AZ8" s="81">
        <v>0</v>
      </c>
      <c r="BA8" s="81">
        <v>174.06477412726724</v>
      </c>
      <c r="BB8" s="81">
        <v>232.086365503023</v>
      </c>
      <c r="BC8" s="81">
        <v>58.02159137575575</v>
      </c>
      <c r="BD8" s="81"/>
      <c r="BE8" s="81">
        <v>174.06477412726724</v>
      </c>
      <c r="BF8" s="81">
        <v>0</v>
      </c>
      <c r="BG8" s="81">
        <v>0</v>
      </c>
      <c r="BH8" s="81">
        <v>0</v>
      </c>
      <c r="BI8" s="81">
        <v>406.15113963029023</v>
      </c>
      <c r="BJ8" s="81">
        <v>0</v>
      </c>
      <c r="BK8" s="81">
        <v>0</v>
      </c>
      <c r="BL8" s="81">
        <v>0</v>
      </c>
      <c r="BM8" s="81">
        <v>174.06477412726724</v>
      </c>
      <c r="BN8" s="81">
        <v>970.1210078026361</v>
      </c>
      <c r="BO8" s="81">
        <v>739.7752900408858</v>
      </c>
      <c r="BP8" s="81">
        <v>0</v>
      </c>
      <c r="BQ8" s="81">
        <v>6034.245503078598</v>
      </c>
      <c r="BR8" s="81">
        <v>58.02159137575575</v>
      </c>
      <c r="BS8" s="81">
        <v>174.06477412726724</v>
      </c>
      <c r="BT8" s="81">
        <v>58.02159137575575</v>
      </c>
      <c r="BU8" s="81">
        <v>64919.1981585056</v>
      </c>
      <c r="BV8" s="81">
        <v>0</v>
      </c>
      <c r="BW8" s="81">
        <v>742.6763696096737</v>
      </c>
      <c r="BX8" s="81">
        <v>696.259096509069</v>
      </c>
      <c r="BY8" s="81">
        <v>348.1295482545345</v>
      </c>
      <c r="BZ8" s="81">
        <v>0</v>
      </c>
      <c r="CA8" s="81">
        <v>58.02159137575575</v>
      </c>
      <c r="CB8" s="81">
        <v>1102.4102361393593</v>
      </c>
      <c r="CC8" s="81">
        <v>232.086365503023</v>
      </c>
      <c r="CD8" s="81">
        <v>7083.85609106602</v>
      </c>
      <c r="CE8" s="81">
        <v>1040.3271333673006</v>
      </c>
      <c r="CF8" s="81">
        <v>0</v>
      </c>
      <c r="CG8" s="81">
        <v>0</v>
      </c>
      <c r="CH8" s="81">
        <v>0</v>
      </c>
      <c r="CI8" s="81">
        <v>0</v>
      </c>
      <c r="CJ8" s="81">
        <v>0</v>
      </c>
      <c r="CK8" s="142">
        <v>0</v>
      </c>
      <c r="CL8" s="134"/>
      <c r="CM8" s="134"/>
      <c r="CN8" s="134"/>
      <c r="CO8" s="134"/>
      <c r="CP8" s="134"/>
      <c r="CQ8" s="134"/>
      <c r="CR8" s="134"/>
      <c r="CS8" s="134"/>
      <c r="CT8" s="134"/>
      <c r="CU8" s="134"/>
      <c r="CV8" s="137"/>
      <c r="CW8" s="137"/>
    </row>
    <row r="9" spans="1:101" ht="12.75">
      <c r="A9" s="66" t="s">
        <v>23</v>
      </c>
      <c r="B9" s="22" t="s">
        <v>94</v>
      </c>
      <c r="C9" s="25" t="s">
        <v>95</v>
      </c>
      <c r="D9" s="39" t="s">
        <v>96</v>
      </c>
      <c r="E9" s="71">
        <v>1471491</v>
      </c>
      <c r="F9" s="72">
        <v>1560564.8212772596</v>
      </c>
      <c r="G9" s="121">
        <v>429175.7018001925</v>
      </c>
      <c r="H9" s="121">
        <v>112475.23818203634</v>
      </c>
      <c r="I9" s="121">
        <v>11643.399397726329</v>
      </c>
      <c r="J9" s="121">
        <v>354395.9691682951</v>
      </c>
      <c r="K9" s="121">
        <v>78330.96944820388</v>
      </c>
      <c r="L9" s="121">
        <v>87238.16998746453</v>
      </c>
      <c r="M9" s="121">
        <v>24130.945251787816</v>
      </c>
      <c r="N9" s="121">
        <v>158059.1468241349</v>
      </c>
      <c r="O9" s="121">
        <v>13273.475313408015</v>
      </c>
      <c r="P9" s="121">
        <v>25120.634200594555</v>
      </c>
      <c r="Q9" s="121">
        <v>320.1934834374741</v>
      </c>
      <c r="R9" s="121">
        <v>931.4719518181063</v>
      </c>
      <c r="S9" s="121">
        <v>1426.3164262214752</v>
      </c>
      <c r="T9" s="121">
        <v>15165.527715538543</v>
      </c>
      <c r="U9" s="121">
        <v>54403.78368587627</v>
      </c>
      <c r="V9" s="121">
        <v>29.10849849431582</v>
      </c>
      <c r="W9" s="121">
        <v>1193.4484382669486</v>
      </c>
      <c r="X9" s="121">
        <v>17002.27397052987</v>
      </c>
      <c r="Y9" s="121">
        <v>15835.023180907807</v>
      </c>
      <c r="Z9" s="121">
        <v>2328.6798795452655</v>
      </c>
      <c r="AA9" s="121">
        <v>41566.93584988299</v>
      </c>
      <c r="AB9" s="121">
        <v>33969.61774286657</v>
      </c>
      <c r="AC9" s="158">
        <v>18018.160567981497</v>
      </c>
      <c r="AD9" s="142">
        <f t="shared" si="0"/>
        <v>1496034.1909652113</v>
      </c>
      <c r="AE9" s="81">
        <v>12698.696794569363</v>
      </c>
      <c r="AF9" s="138">
        <v>32.64446476753049</v>
      </c>
      <c r="AG9" s="81">
        <v>326.4446476753049</v>
      </c>
      <c r="AH9" s="81">
        <v>163.22232383765245</v>
      </c>
      <c r="AI9" s="81">
        <v>946.6894782583843</v>
      </c>
      <c r="AJ9" s="81">
        <v>0</v>
      </c>
      <c r="AK9" s="81">
        <v>3656.180053963415</v>
      </c>
      <c r="AL9" s="81">
        <v>0</v>
      </c>
      <c r="AM9" s="81">
        <v>0</v>
      </c>
      <c r="AN9" s="81">
        <v>252.66815730068603</v>
      </c>
      <c r="AO9" s="81">
        <v>129.27208047942074</v>
      </c>
      <c r="AP9" s="81">
        <v>205.66012803544209</v>
      </c>
      <c r="AQ9" s="81">
        <v>0</v>
      </c>
      <c r="AR9" s="81">
        <v>0</v>
      </c>
      <c r="AS9" s="81">
        <v>2513.623787099848</v>
      </c>
      <c r="AT9" s="81">
        <v>0</v>
      </c>
      <c r="AU9" s="81">
        <v>163.22232383765245</v>
      </c>
      <c r="AV9" s="81">
        <v>652.8892953506098</v>
      </c>
      <c r="AW9" s="81">
        <v>0</v>
      </c>
      <c r="AX9" s="81">
        <v>0</v>
      </c>
      <c r="AY9" s="81">
        <v>0</v>
      </c>
      <c r="AZ9" s="81">
        <v>0</v>
      </c>
      <c r="BA9" s="81">
        <v>4602.869532221799</v>
      </c>
      <c r="BB9" s="81">
        <v>0</v>
      </c>
      <c r="BC9" s="81">
        <v>0</v>
      </c>
      <c r="BD9" s="81"/>
      <c r="BE9" s="81">
        <v>11099.118020960366</v>
      </c>
      <c r="BF9" s="81">
        <v>0</v>
      </c>
      <c r="BG9" s="81">
        <v>32.64446476753049</v>
      </c>
      <c r="BH9" s="81">
        <v>0</v>
      </c>
      <c r="BI9" s="81">
        <v>0</v>
      </c>
      <c r="BJ9" s="81">
        <v>1207.8451963986283</v>
      </c>
      <c r="BK9" s="81">
        <v>0</v>
      </c>
      <c r="BL9" s="81">
        <v>0</v>
      </c>
      <c r="BM9" s="81">
        <v>0</v>
      </c>
      <c r="BN9" s="81">
        <v>0</v>
      </c>
      <c r="BO9" s="81">
        <v>0</v>
      </c>
      <c r="BP9" s="81">
        <v>0</v>
      </c>
      <c r="BQ9" s="81">
        <v>0</v>
      </c>
      <c r="BR9" s="81">
        <v>326.4446476753049</v>
      </c>
      <c r="BS9" s="81">
        <v>0</v>
      </c>
      <c r="BT9" s="81">
        <v>0</v>
      </c>
      <c r="BU9" s="81">
        <v>522.3114362804879</v>
      </c>
      <c r="BV9" s="81">
        <v>0</v>
      </c>
      <c r="BW9" s="81">
        <v>9205.739064443598</v>
      </c>
      <c r="BX9" s="81">
        <v>195.86678860518293</v>
      </c>
      <c r="BY9" s="81">
        <v>65.28892953506099</v>
      </c>
      <c r="BZ9" s="81">
        <v>0</v>
      </c>
      <c r="CA9" s="81">
        <v>0</v>
      </c>
      <c r="CB9" s="81">
        <v>0</v>
      </c>
      <c r="CC9" s="81">
        <v>326.4446476753049</v>
      </c>
      <c r="CD9" s="81">
        <v>0</v>
      </c>
      <c r="CE9" s="81">
        <v>32.64446476753049</v>
      </c>
      <c r="CF9" s="81">
        <v>0</v>
      </c>
      <c r="CG9" s="81">
        <v>0</v>
      </c>
      <c r="CH9" s="81">
        <v>0</v>
      </c>
      <c r="CI9" s="81">
        <v>0</v>
      </c>
      <c r="CJ9" s="81">
        <v>0</v>
      </c>
      <c r="CK9" s="142">
        <v>0</v>
      </c>
      <c r="CL9" s="134"/>
      <c r="CM9" s="134"/>
      <c r="CN9" s="134"/>
      <c r="CO9" s="134"/>
      <c r="CP9" s="134"/>
      <c r="CQ9" s="134"/>
      <c r="CR9" s="134"/>
      <c r="CS9" s="134"/>
      <c r="CT9" s="134"/>
      <c r="CU9" s="134"/>
      <c r="CV9" s="137"/>
      <c r="CW9" s="137"/>
    </row>
    <row r="10" spans="1:101" ht="12.75">
      <c r="A10" s="66" t="s">
        <v>24</v>
      </c>
      <c r="B10" s="22" t="s">
        <v>97</v>
      </c>
      <c r="C10" s="25" t="s">
        <v>90</v>
      </c>
      <c r="D10" s="39" t="s">
        <v>91</v>
      </c>
      <c r="E10" s="71">
        <v>1576337</v>
      </c>
      <c r="F10" s="72">
        <v>1725481.5651058257</v>
      </c>
      <c r="G10" s="121">
        <v>282631.2495312516</v>
      </c>
      <c r="H10" s="121">
        <v>74067.87406825737</v>
      </c>
      <c r="I10" s="121">
        <v>46177.72621565607</v>
      </c>
      <c r="J10" s="121">
        <v>307705.0815780261</v>
      </c>
      <c r="K10" s="121">
        <v>69771.55556855218</v>
      </c>
      <c r="L10" s="121">
        <v>22099.457700824732</v>
      </c>
      <c r="M10" s="121">
        <v>21746.39187093974</v>
      </c>
      <c r="N10" s="121">
        <v>299701.57186452847</v>
      </c>
      <c r="O10" s="121">
        <v>23558.933311570265</v>
      </c>
      <c r="P10" s="121">
        <v>70171.8336896427</v>
      </c>
      <c r="Q10" s="121">
        <v>365.3820797647039</v>
      </c>
      <c r="R10" s="121">
        <v>12954.64216514071</v>
      </c>
      <c r="S10" s="121">
        <v>12921.798832128152</v>
      </c>
      <c r="T10" s="121">
        <v>7584.757217587534</v>
      </c>
      <c r="U10" s="121">
        <v>38666.86649734679</v>
      </c>
      <c r="V10" s="121">
        <v>2296.9806025657513</v>
      </c>
      <c r="W10" s="121">
        <v>12063.766757175084</v>
      </c>
      <c r="X10" s="121">
        <v>14155.887070075007</v>
      </c>
      <c r="Y10" s="121">
        <v>11692.226552470525</v>
      </c>
      <c r="Z10" s="121">
        <v>11135.94259957033</v>
      </c>
      <c r="AA10" s="121">
        <v>62262.74855855617</v>
      </c>
      <c r="AB10" s="121">
        <v>91628.79368840929</v>
      </c>
      <c r="AC10" s="158">
        <v>4238.842666933223</v>
      </c>
      <c r="AD10" s="142">
        <f t="shared" si="0"/>
        <v>1499600.3106869725</v>
      </c>
      <c r="AE10" s="81">
        <v>4438.819177915193</v>
      </c>
      <c r="AF10" s="138">
        <v>967.7465405310376</v>
      </c>
      <c r="AG10" s="81">
        <v>2699.9686587418446</v>
      </c>
      <c r="AH10" s="81">
        <v>3404.788627758742</v>
      </c>
      <c r="AI10" s="81">
        <v>594.346619641208</v>
      </c>
      <c r="AJ10" s="81">
        <v>4290.78488975177</v>
      </c>
      <c r="AK10" s="81">
        <v>3428.5514452094526</v>
      </c>
      <c r="AL10" s="81">
        <v>422.0081946151328</v>
      </c>
      <c r="AM10" s="81">
        <v>3327.4572831957594</v>
      </c>
      <c r="AN10" s="81">
        <v>6634.344428737765</v>
      </c>
      <c r="AO10" s="81">
        <v>3394.3157542379267</v>
      </c>
      <c r="AP10" s="81">
        <v>5400.047790833065</v>
      </c>
      <c r="AQ10" s="81">
        <v>3546.1945149596245</v>
      </c>
      <c r="AR10" s="81">
        <v>3546.1945149596245</v>
      </c>
      <c r="AS10" s="81">
        <v>1462.6671457341254</v>
      </c>
      <c r="AT10" s="81">
        <v>936.8140027058447</v>
      </c>
      <c r="AU10" s="81">
        <v>10408.798978177438</v>
      </c>
      <c r="AV10" s="81">
        <v>7306.707327708084</v>
      </c>
      <c r="AW10" s="81">
        <v>755.6377097297143</v>
      </c>
      <c r="AX10" s="81">
        <v>4675.232145579168</v>
      </c>
      <c r="AY10" s="81">
        <v>0</v>
      </c>
      <c r="AZ10" s="81">
        <v>33.142004812706766</v>
      </c>
      <c r="BA10" s="81">
        <v>1771.9925239860552</v>
      </c>
      <c r="BB10" s="81">
        <v>1219.6257771076089</v>
      </c>
      <c r="BC10" s="81">
        <v>117.10175033823059</v>
      </c>
      <c r="BD10" s="81"/>
      <c r="BE10" s="81">
        <v>5004.442726718722</v>
      </c>
      <c r="BF10" s="81">
        <v>3254.5448726078043</v>
      </c>
      <c r="BG10" s="81">
        <v>143.61535418839597</v>
      </c>
      <c r="BH10" s="81">
        <v>0</v>
      </c>
      <c r="BI10" s="81">
        <v>1948.7498829871577</v>
      </c>
      <c r="BJ10" s="81">
        <v>419.79872762761903</v>
      </c>
      <c r="BK10" s="81">
        <v>1416.2683389963358</v>
      </c>
      <c r="BL10" s="81">
        <v>0</v>
      </c>
      <c r="BM10" s="81">
        <v>4657.556409679058</v>
      </c>
      <c r="BN10" s="81">
        <v>7890.006612411725</v>
      </c>
      <c r="BO10" s="81">
        <v>4608.948135953754</v>
      </c>
      <c r="BP10" s="81">
        <v>14.361535418839598</v>
      </c>
      <c r="BQ10" s="81">
        <v>1467.0860797091527</v>
      </c>
      <c r="BR10" s="81">
        <v>139.1964202133684</v>
      </c>
      <c r="BS10" s="81">
        <v>7949.662221074596</v>
      </c>
      <c r="BT10" s="81">
        <v>269.5549724766817</v>
      </c>
      <c r="BU10" s="81">
        <v>61905.72984295622</v>
      </c>
      <c r="BV10" s="81">
        <v>508.1774071281704</v>
      </c>
      <c r="BW10" s="81">
        <v>3499.795708221834</v>
      </c>
      <c r="BX10" s="81">
        <v>2885.5638856930027</v>
      </c>
      <c r="BY10" s="81">
        <v>3652.2489303602856</v>
      </c>
      <c r="BZ10" s="81">
        <v>0</v>
      </c>
      <c r="CA10" s="81">
        <v>318.163246201985</v>
      </c>
      <c r="CB10" s="81">
        <v>4589.504826463635</v>
      </c>
      <c r="CC10" s="81">
        <v>859.4826581428622</v>
      </c>
      <c r="CD10" s="81">
        <v>598.7655536162356</v>
      </c>
      <c r="CE10" s="81">
        <v>620.8602234913734</v>
      </c>
      <c r="CF10" s="81">
        <v>2110.040973075664</v>
      </c>
      <c r="CG10" s="81">
        <v>2588.9318952843387</v>
      </c>
      <c r="CH10" s="81">
        <v>595.4513531349648</v>
      </c>
      <c r="CI10" s="81">
        <v>3270.011141520401</v>
      </c>
      <c r="CJ10" s="81">
        <v>1546.626891259649</v>
      </c>
      <c r="CK10" s="142">
        <v>12361.967795139624</v>
      </c>
      <c r="CL10" s="134"/>
      <c r="CM10" s="134"/>
      <c r="CN10" s="134"/>
      <c r="CO10" s="134"/>
      <c r="CP10" s="134"/>
      <c r="CQ10" s="134"/>
      <c r="CR10" s="134"/>
      <c r="CS10" s="134"/>
      <c r="CT10" s="134"/>
      <c r="CU10" s="134"/>
      <c r="CV10" s="137"/>
      <c r="CW10" s="137"/>
    </row>
    <row r="11" spans="1:101" ht="12.75">
      <c r="A11" s="17" t="s">
        <v>25</v>
      </c>
      <c r="B11" s="22" t="s">
        <v>98</v>
      </c>
      <c r="C11" s="25" t="s">
        <v>90</v>
      </c>
      <c r="D11" s="39" t="s">
        <v>91</v>
      </c>
      <c r="E11" s="71">
        <v>587201</v>
      </c>
      <c r="F11" s="58">
        <v>605518.5196407962</v>
      </c>
      <c r="G11" s="121">
        <v>99183.01028611444</v>
      </c>
      <c r="H11" s="121">
        <v>25992.43617882493</v>
      </c>
      <c r="I11" s="121">
        <v>16205.022982535975</v>
      </c>
      <c r="J11" s="121">
        <v>107982.10149040307</v>
      </c>
      <c r="K11" s="121">
        <v>24484.740895110146</v>
      </c>
      <c r="L11" s="121">
        <v>7755.302161716852</v>
      </c>
      <c r="M11" s="121">
        <v>7631.40173706375</v>
      </c>
      <c r="N11" s="121">
        <v>105173.45174783072</v>
      </c>
      <c r="O11" s="121">
        <v>8267.471940370082</v>
      </c>
      <c r="P11" s="121">
        <v>24625.209399804065</v>
      </c>
      <c r="Q11" s="121">
        <v>128.22253248983836</v>
      </c>
      <c r="R11" s="121">
        <v>4546.137092940279</v>
      </c>
      <c r="S11" s="121">
        <v>4534.611472042317</v>
      </c>
      <c r="T11" s="121">
        <v>2661.69807612333</v>
      </c>
      <c r="U11" s="121">
        <v>13569.257553433063</v>
      </c>
      <c r="V11" s="121">
        <v>806.0731115512872</v>
      </c>
      <c r="W11" s="121">
        <v>4233.504626083033</v>
      </c>
      <c r="X11" s="121">
        <v>4967.686677283276</v>
      </c>
      <c r="Y11" s="121">
        <v>4103.121039674827</v>
      </c>
      <c r="Z11" s="121">
        <v>3907.9058357155786</v>
      </c>
      <c r="AA11" s="121">
        <v>21849.695817313353</v>
      </c>
      <c r="AB11" s="121">
        <v>32155.041602704518</v>
      </c>
      <c r="AC11" s="158">
        <v>1487.5254471433493</v>
      </c>
      <c r="AD11" s="142">
        <f t="shared" si="0"/>
        <v>526250.6297042721</v>
      </c>
      <c r="AE11" s="81">
        <v>1657.5094865151823</v>
      </c>
      <c r="AF11" s="138">
        <v>361.36841965836226</v>
      </c>
      <c r="AG11" s="81">
        <v>1008.2013900057505</v>
      </c>
      <c r="AH11" s="81">
        <v>1271.3898052363843</v>
      </c>
      <c r="AI11" s="81">
        <v>221.93631252990744</v>
      </c>
      <c r="AJ11" s="81">
        <v>1602.2316688962092</v>
      </c>
      <c r="AK11" s="81">
        <v>1280.2631325273105</v>
      </c>
      <c r="AL11" s="81">
        <v>157.58303231677442</v>
      </c>
      <c r="AM11" s="81">
        <v>1242.5133333458757</v>
      </c>
      <c r="AN11" s="81">
        <v>2477.3455251688765</v>
      </c>
      <c r="AO11" s="81">
        <v>1267.4791059003555</v>
      </c>
      <c r="AP11" s="81">
        <v>2016.4440321142017</v>
      </c>
      <c r="AQ11" s="81">
        <v>1324.192496693314</v>
      </c>
      <c r="AR11" s="81">
        <v>1324.192496693314</v>
      </c>
      <c r="AS11" s="81">
        <v>546.1778397576161</v>
      </c>
      <c r="AT11" s="81">
        <v>349.81783090215896</v>
      </c>
      <c r="AU11" s="81">
        <v>3886.7731164624306</v>
      </c>
      <c r="AV11" s="81">
        <v>2728.4140726260366</v>
      </c>
      <c r="AW11" s="81">
        <v>282.1643824729678</v>
      </c>
      <c r="AX11" s="81">
        <v>1745.7889862947366</v>
      </c>
      <c r="AY11" s="81">
        <v>0</v>
      </c>
      <c r="AZ11" s="81">
        <v>12.375630810217887</v>
      </c>
      <c r="BA11" s="81">
        <v>661.6837273196497</v>
      </c>
      <c r="BB11" s="81">
        <v>455.4232138160182</v>
      </c>
      <c r="BC11" s="81">
        <v>43.72722886276987</v>
      </c>
      <c r="BD11" s="81"/>
      <c r="BE11" s="81">
        <v>1868.720252342901</v>
      </c>
      <c r="BF11" s="81">
        <v>1215.2869455633966</v>
      </c>
      <c r="BG11" s="81">
        <v>53.62773351094417</v>
      </c>
      <c r="BH11" s="81">
        <v>0</v>
      </c>
      <c r="BI11" s="81">
        <v>727.6870916408117</v>
      </c>
      <c r="BJ11" s="81">
        <v>156.7579902627599</v>
      </c>
      <c r="BK11" s="81">
        <v>528.851956623311</v>
      </c>
      <c r="BL11" s="81">
        <v>0</v>
      </c>
      <c r="BM11" s="81">
        <v>1739.1886498626202</v>
      </c>
      <c r="BN11" s="81">
        <v>2946.2251748858716</v>
      </c>
      <c r="BO11" s="81">
        <v>1721.0377246743005</v>
      </c>
      <c r="BP11" s="81">
        <v>5.362773351094417</v>
      </c>
      <c r="BQ11" s="81">
        <v>547.8279238656451</v>
      </c>
      <c r="BR11" s="81">
        <v>51.97764940291512</v>
      </c>
      <c r="BS11" s="81">
        <v>2968.501310344264</v>
      </c>
      <c r="BT11" s="81">
        <v>100.65513058977216</v>
      </c>
      <c r="BU11" s="81">
        <v>23116.35828620059</v>
      </c>
      <c r="BV11" s="81">
        <v>189.7596724233409</v>
      </c>
      <c r="BW11" s="81">
        <v>1306.8666135590088</v>
      </c>
      <c r="BX11" s="81">
        <v>1077.5049225429707</v>
      </c>
      <c r="BY11" s="81">
        <v>1363.7945152860111</v>
      </c>
      <c r="BZ11" s="81">
        <v>0</v>
      </c>
      <c r="CA11" s="81">
        <v>118.80605577809172</v>
      </c>
      <c r="CB11" s="81">
        <v>1713.7773545989735</v>
      </c>
      <c r="CC11" s="81">
        <v>320.94135901165055</v>
      </c>
      <c r="CD11" s="81">
        <v>223.5863966379365</v>
      </c>
      <c r="CE11" s="81">
        <v>231.83681717808173</v>
      </c>
      <c r="CF11" s="81">
        <v>787.9151615838721</v>
      </c>
      <c r="CG11" s="81">
        <v>966.7389015812503</v>
      </c>
      <c r="CH11" s="81">
        <v>222.34883355691468</v>
      </c>
      <c r="CI11" s="81">
        <v>1221.062239941498</v>
      </c>
      <c r="CJ11" s="81">
        <v>577.529437810168</v>
      </c>
      <c r="CK11" s="142">
        <v>4616.110292211271</v>
      </c>
      <c r="CL11" s="134"/>
      <c r="CM11" s="134"/>
      <c r="CN11" s="134"/>
      <c r="CO11" s="134"/>
      <c r="CP11" s="134"/>
      <c r="CQ11" s="134"/>
      <c r="CR11" s="134"/>
      <c r="CS11" s="134"/>
      <c r="CT11" s="134"/>
      <c r="CU11" s="134"/>
      <c r="CV11" s="137"/>
      <c r="CW11" s="137"/>
    </row>
    <row r="12" spans="1:101" ht="12.75">
      <c r="A12" s="67" t="s">
        <v>26</v>
      </c>
      <c r="B12" s="23" t="s">
        <v>99</v>
      </c>
      <c r="C12" s="24" t="s">
        <v>100</v>
      </c>
      <c r="D12" s="107" t="s">
        <v>101</v>
      </c>
      <c r="E12" s="73">
        <v>817400</v>
      </c>
      <c r="F12" s="120">
        <v>853596.3902085337</v>
      </c>
      <c r="G12" s="159">
        <v>112148.57423927964</v>
      </c>
      <c r="H12" s="159">
        <v>10674.845437344493</v>
      </c>
      <c r="I12" s="159">
        <v>12772.866950183234</v>
      </c>
      <c r="J12" s="159">
        <v>157643.66552282745</v>
      </c>
      <c r="K12" s="159">
        <v>79456.38621362543</v>
      </c>
      <c r="L12" s="159">
        <v>7732.016318321328</v>
      </c>
      <c r="M12" s="159">
        <v>7452.7953024699</v>
      </c>
      <c r="N12" s="159">
        <v>166360.31866623738</v>
      </c>
      <c r="O12" s="159">
        <v>19152.666192261146</v>
      </c>
      <c r="P12" s="159">
        <v>24134.610667254135</v>
      </c>
      <c r="Q12" s="159">
        <v>2757.7996312344117</v>
      </c>
      <c r="R12" s="159">
        <v>11.518778199615019</v>
      </c>
      <c r="S12" s="159">
        <v>5055.139749122187</v>
      </c>
      <c r="T12" s="159">
        <v>1437.0769358912105</v>
      </c>
      <c r="U12" s="159">
        <v>24186.518072811894</v>
      </c>
      <c r="V12" s="159">
        <v>2593.6205900601517</v>
      </c>
      <c r="W12" s="159">
        <v>2576.269519101238</v>
      </c>
      <c r="X12" s="159">
        <v>289.71914281816515</v>
      </c>
      <c r="Y12" s="159">
        <v>1570.1990181222045</v>
      </c>
      <c r="Z12" s="159">
        <v>1318.5355855584637</v>
      </c>
      <c r="AA12" s="159">
        <v>108518.84684053007</v>
      </c>
      <c r="AB12" s="159">
        <v>12952.938989126582</v>
      </c>
      <c r="AC12" s="160">
        <v>5789.862829474846</v>
      </c>
      <c r="AD12" s="143">
        <f t="shared" si="0"/>
        <v>766586.7911918551</v>
      </c>
      <c r="AE12" s="139">
        <v>983.7078506395416</v>
      </c>
      <c r="AF12" s="140">
        <v>249.91990081966392</v>
      </c>
      <c r="AG12" s="139">
        <v>193.03003903843793</v>
      </c>
      <c r="AH12" s="139">
        <v>1016.8682513569405</v>
      </c>
      <c r="AI12" s="139">
        <v>0</v>
      </c>
      <c r="AJ12" s="139">
        <v>0</v>
      </c>
      <c r="AK12" s="139">
        <v>521.8960314742951</v>
      </c>
      <c r="AL12" s="139">
        <v>106.17412706763568</v>
      </c>
      <c r="AM12" s="139">
        <v>0</v>
      </c>
      <c r="AN12" s="139">
        <v>3738.205437496979</v>
      </c>
      <c r="AO12" s="139">
        <v>1912.5702238356637</v>
      </c>
      <c r="AP12" s="139">
        <v>3042.725356102192</v>
      </c>
      <c r="AQ12" s="139">
        <v>570.4197371112232</v>
      </c>
      <c r="AR12" s="139">
        <v>570.4197371112232</v>
      </c>
      <c r="AS12" s="139">
        <v>228.16789484448927</v>
      </c>
      <c r="AT12" s="139">
        <v>476.8709002249826</v>
      </c>
      <c r="AU12" s="139">
        <v>3207.888489583623</v>
      </c>
      <c r="AV12" s="139">
        <v>2535.249535582069</v>
      </c>
      <c r="AW12" s="139">
        <v>251.44102011862716</v>
      </c>
      <c r="AX12" s="139">
        <v>2767.5244525337584</v>
      </c>
      <c r="AY12" s="139">
        <v>0</v>
      </c>
      <c r="AZ12" s="139">
        <v>0</v>
      </c>
      <c r="BA12" s="139">
        <v>625.4842557336933</v>
      </c>
      <c r="BB12" s="139">
        <v>399.14170404795993</v>
      </c>
      <c r="BC12" s="139">
        <v>0</v>
      </c>
      <c r="BD12" s="139"/>
      <c r="BE12" s="139">
        <v>1210.5067381149638</v>
      </c>
      <c r="BF12" s="139">
        <v>0</v>
      </c>
      <c r="BG12" s="139">
        <v>0</v>
      </c>
      <c r="BH12" s="139">
        <v>0</v>
      </c>
      <c r="BI12" s="139">
        <v>531.9354188474526</v>
      </c>
      <c r="BJ12" s="139">
        <v>0</v>
      </c>
      <c r="BK12" s="139">
        <v>0</v>
      </c>
      <c r="BL12" s="139">
        <v>0</v>
      </c>
      <c r="BM12" s="139">
        <v>287.3394355741602</v>
      </c>
      <c r="BN12" s="139">
        <v>1448.5619084027144</v>
      </c>
      <c r="BO12" s="139">
        <v>3234.8123011752728</v>
      </c>
      <c r="BP12" s="139">
        <v>888.8964847351613</v>
      </c>
      <c r="BQ12" s="139">
        <v>12468.614893601858</v>
      </c>
      <c r="BR12" s="139">
        <v>2909.90121891672</v>
      </c>
      <c r="BS12" s="139">
        <v>1498.758845268502</v>
      </c>
      <c r="BT12" s="139">
        <v>62.21377932759741</v>
      </c>
      <c r="BU12" s="139">
        <v>34442.55217449524</v>
      </c>
      <c r="BV12" s="139">
        <v>0</v>
      </c>
      <c r="BW12" s="139">
        <v>1053.8314503217478</v>
      </c>
      <c r="BX12" s="139">
        <v>1573.7500267073908</v>
      </c>
      <c r="BY12" s="139">
        <v>1866.2612678980258</v>
      </c>
      <c r="BZ12" s="139">
        <v>0</v>
      </c>
      <c r="CA12" s="139">
        <v>0</v>
      </c>
      <c r="CB12" s="139">
        <v>1738.0309109954228</v>
      </c>
      <c r="CC12" s="139">
        <v>0</v>
      </c>
      <c r="CD12" s="139">
        <v>0</v>
      </c>
      <c r="CE12" s="139">
        <v>0</v>
      </c>
      <c r="CF12" s="139">
        <v>0</v>
      </c>
      <c r="CG12" s="139">
        <v>0</v>
      </c>
      <c r="CH12" s="139">
        <v>0</v>
      </c>
      <c r="CI12" s="139">
        <v>0</v>
      </c>
      <c r="CJ12" s="139">
        <v>0</v>
      </c>
      <c r="CK12" s="143">
        <v>0</v>
      </c>
      <c r="CL12" s="134"/>
      <c r="CM12" s="134"/>
      <c r="CN12" s="134"/>
      <c r="CO12" s="134"/>
      <c r="CP12" s="134"/>
      <c r="CQ12" s="134"/>
      <c r="CR12" s="134"/>
      <c r="CS12" s="134"/>
      <c r="CT12" s="134"/>
      <c r="CU12" s="134"/>
      <c r="CV12" s="137"/>
      <c r="CW12" s="137"/>
    </row>
    <row r="13" spans="1:101" ht="12.75">
      <c r="A13" s="65" t="s">
        <v>27</v>
      </c>
      <c r="B13" s="60" t="s">
        <v>102</v>
      </c>
      <c r="C13" s="25" t="s">
        <v>90</v>
      </c>
      <c r="D13" s="126" t="s">
        <v>91</v>
      </c>
      <c r="E13" s="70">
        <v>1404601</v>
      </c>
      <c r="F13" s="119">
        <v>1581862.2047564085</v>
      </c>
      <c r="G13" s="156">
        <v>259106.617281735</v>
      </c>
      <c r="H13" s="156">
        <v>67902.88169091378</v>
      </c>
      <c r="I13" s="156">
        <v>42334.15255158375</v>
      </c>
      <c r="J13" s="156">
        <v>282093.4448696438</v>
      </c>
      <c r="K13" s="156">
        <v>63964.164528286434</v>
      </c>
      <c r="L13" s="156">
        <v>20260.02339839752</v>
      </c>
      <c r="M13" s="156">
        <v>19936.3447782485</v>
      </c>
      <c r="N13" s="156">
        <v>274756.10219545173</v>
      </c>
      <c r="O13" s="156">
        <v>21598.020485176326</v>
      </c>
      <c r="P13" s="156">
        <v>64331.125754618166</v>
      </c>
      <c r="Q13" s="156">
        <v>334.9697348053835</v>
      </c>
      <c r="R13" s="156">
        <v>11876.370766049298</v>
      </c>
      <c r="S13" s="156">
        <v>11846.261126965668</v>
      </c>
      <c r="T13" s="156">
        <v>6953.444775875798</v>
      </c>
      <c r="U13" s="156">
        <v>35448.454463646114</v>
      </c>
      <c r="V13" s="156">
        <v>2105.7928834113713</v>
      </c>
      <c r="W13" s="156">
        <v>11059.646805905835</v>
      </c>
      <c r="X13" s="156">
        <v>12977.630815533064</v>
      </c>
      <c r="Y13" s="156">
        <v>10719.031513772272</v>
      </c>
      <c r="Z13" s="156">
        <v>10209.049501793288</v>
      </c>
      <c r="AA13" s="156">
        <v>57080.348292791525</v>
      </c>
      <c r="AB13" s="156">
        <v>84002.12933844219</v>
      </c>
      <c r="AC13" s="157">
        <v>3886.025294230994</v>
      </c>
      <c r="AD13" s="141">
        <f>SUM(G13:AC13)</f>
        <v>1374782.0328472771</v>
      </c>
      <c r="AE13" s="135">
        <v>3917.6628705305466</v>
      </c>
      <c r="AF13" s="136">
        <v>854.124607910592</v>
      </c>
      <c r="AG13" s="135">
        <v>2382.968654946903</v>
      </c>
      <c r="AH13" s="135">
        <v>3005.0365771466263</v>
      </c>
      <c r="AI13" s="135">
        <v>524.5651130775097</v>
      </c>
      <c r="AJ13" s="135">
        <v>3787.0091063067803</v>
      </c>
      <c r="AK13" s="135">
        <v>3026.0094313888144</v>
      </c>
      <c r="AL13" s="135">
        <v>372.46073084685634</v>
      </c>
      <c r="AM13" s="135">
        <v>2936.7846107610762</v>
      </c>
      <c r="AN13" s="135">
        <v>5855.414198463597</v>
      </c>
      <c r="AO13" s="135">
        <v>2995.7933108418406</v>
      </c>
      <c r="AP13" s="135">
        <v>4766.034812702927</v>
      </c>
      <c r="AQ13" s="135">
        <v>3129.84017282306</v>
      </c>
      <c r="AR13" s="135">
        <v>3129.84017282306</v>
      </c>
      <c r="AS13" s="135">
        <v>1290.9371927781094</v>
      </c>
      <c r="AT13" s="135">
        <v>826.8238213563722</v>
      </c>
      <c r="AU13" s="135">
        <v>9186.714675494974</v>
      </c>
      <c r="AV13" s="135">
        <v>6448.835795343213</v>
      </c>
      <c r="AW13" s="135">
        <v>666.9192143959417</v>
      </c>
      <c r="AX13" s="135">
        <v>4126.318882052084</v>
      </c>
      <c r="AY13" s="135">
        <v>0</v>
      </c>
      <c r="AZ13" s="135">
        <v>29.250842736664108</v>
      </c>
      <c r="BA13" s="135">
        <v>1563.9450583203077</v>
      </c>
      <c r="BB13" s="135">
        <v>1076.4310127092392</v>
      </c>
      <c r="BC13" s="135">
        <v>103.35297766954652</v>
      </c>
      <c r="BD13" s="135"/>
      <c r="BE13" s="135">
        <v>4416.877253236281</v>
      </c>
      <c r="BF13" s="135">
        <v>2872.4327567404157</v>
      </c>
      <c r="BG13" s="135">
        <v>126.7536518588778</v>
      </c>
      <c r="BH13" s="135">
        <v>0</v>
      </c>
      <c r="BI13" s="135">
        <v>1719.9495529158496</v>
      </c>
      <c r="BJ13" s="135">
        <v>370.510674664412</v>
      </c>
      <c r="BK13" s="135">
        <v>1249.9860129467795</v>
      </c>
      <c r="BL13" s="135">
        <v>0</v>
      </c>
      <c r="BM13" s="135">
        <v>4110.718432592529</v>
      </c>
      <c r="BN13" s="135">
        <v>6963.650627508502</v>
      </c>
      <c r="BO13" s="135">
        <v>4067.817196578755</v>
      </c>
      <c r="BP13" s="135">
        <v>12.67536518588778</v>
      </c>
      <c r="BQ13" s="135">
        <v>1294.8373051429978</v>
      </c>
      <c r="BR13" s="135">
        <v>122.85353949398925</v>
      </c>
      <c r="BS13" s="135">
        <v>7016.302144434498</v>
      </c>
      <c r="BT13" s="135">
        <v>237.90685425820143</v>
      </c>
      <c r="BU13" s="135">
        <v>54637.45414219665</v>
      </c>
      <c r="BV13" s="135">
        <v>448.512921962183</v>
      </c>
      <c r="BW13" s="135">
        <v>3088.8889929917295</v>
      </c>
      <c r="BX13" s="135">
        <v>2546.7733742722216</v>
      </c>
      <c r="BY13" s="135">
        <v>3223.442869580385</v>
      </c>
      <c r="BZ13" s="135">
        <v>0</v>
      </c>
      <c r="CA13" s="135">
        <v>280.80809027197546</v>
      </c>
      <c r="CB13" s="135">
        <v>4050.6567021732476</v>
      </c>
      <c r="CC13" s="135">
        <v>758.5718549708226</v>
      </c>
      <c r="CD13" s="135">
        <v>528.4652254423983</v>
      </c>
      <c r="CE13" s="135">
        <v>547.965787266841</v>
      </c>
      <c r="CF13" s="135">
        <v>1862.3036542342816</v>
      </c>
      <c r="CG13" s="135">
        <v>2284.9685814981653</v>
      </c>
      <c r="CH13" s="135">
        <v>525.5401411687318</v>
      </c>
      <c r="CI13" s="135">
        <v>2886.0831500175254</v>
      </c>
      <c r="CJ13" s="135">
        <v>1365.0393277109918</v>
      </c>
      <c r="CK13" s="141">
        <v>10910.564340775712</v>
      </c>
      <c r="CL13" s="134"/>
      <c r="CM13" s="134"/>
      <c r="CN13" s="134"/>
      <c r="CO13" s="134"/>
      <c r="CP13" s="134"/>
      <c r="CQ13" s="134"/>
      <c r="CR13" s="134"/>
      <c r="CS13" s="134"/>
      <c r="CT13" s="134"/>
      <c r="CU13" s="134"/>
      <c r="CV13" s="137"/>
      <c r="CW13" s="137"/>
    </row>
    <row r="14" spans="1:101" ht="12.75">
      <c r="A14" s="68" t="s">
        <v>28</v>
      </c>
      <c r="B14" s="22" t="s">
        <v>109</v>
      </c>
      <c r="C14" s="25" t="s">
        <v>110</v>
      </c>
      <c r="D14" s="39" t="s">
        <v>111</v>
      </c>
      <c r="E14" s="71">
        <v>250608</v>
      </c>
      <c r="F14" s="72">
        <v>268946.9514165849</v>
      </c>
      <c r="G14" s="121">
        <v>49193.002245683696</v>
      </c>
      <c r="H14" s="121">
        <v>11473.603888578127</v>
      </c>
      <c r="I14" s="121">
        <v>8801.689127291445</v>
      </c>
      <c r="J14" s="121">
        <v>37448.98172852595</v>
      </c>
      <c r="K14" s="121">
        <v>15268.367880095402</v>
      </c>
      <c r="L14" s="121">
        <v>5072.916716693598</v>
      </c>
      <c r="M14" s="121">
        <v>3230.610401251175</v>
      </c>
      <c r="N14" s="121">
        <v>61040.72381857197</v>
      </c>
      <c r="O14" s="121">
        <v>4614.945068658759</v>
      </c>
      <c r="P14" s="121">
        <v>11547.534306299893</v>
      </c>
      <c r="Q14" s="121">
        <v>0</v>
      </c>
      <c r="R14" s="121">
        <v>2061.1205048068473</v>
      </c>
      <c r="S14" s="121">
        <v>1041.9723303067835</v>
      </c>
      <c r="T14" s="121">
        <v>1231.512058962589</v>
      </c>
      <c r="U14" s="121">
        <v>4144.072810820122</v>
      </c>
      <c r="V14" s="121">
        <v>411.82715912125263</v>
      </c>
      <c r="W14" s="121">
        <v>2799.432327424225</v>
      </c>
      <c r="X14" s="121">
        <v>1306.434831284648</v>
      </c>
      <c r="Y14" s="121">
        <v>2527.5271669441695</v>
      </c>
      <c r="Z14" s="121">
        <v>878.2338212585747</v>
      </c>
      <c r="AA14" s="121">
        <v>6239.925726637195</v>
      </c>
      <c r="AB14" s="121">
        <v>8494.555378501016</v>
      </c>
      <c r="AC14" s="158">
        <v>1771.3529615215323</v>
      </c>
      <c r="AD14" s="142">
        <f t="shared" si="0"/>
        <v>240600.34225923903</v>
      </c>
      <c r="AE14" s="81">
        <v>504.72648193047644</v>
      </c>
      <c r="AF14" s="81">
        <v>280.4036010724869</v>
      </c>
      <c r="AG14" s="81">
        <v>738.5830852249305</v>
      </c>
      <c r="AH14" s="81">
        <v>1486.1390856841808</v>
      </c>
      <c r="AI14" s="81">
        <v>28.040360107248695</v>
      </c>
      <c r="AJ14" s="81">
        <v>0</v>
      </c>
      <c r="AK14" s="81">
        <v>532.7668420377252</v>
      </c>
      <c r="AL14" s="81">
        <v>140.20180053624344</v>
      </c>
      <c r="AM14" s="81">
        <v>437.4296176730796</v>
      </c>
      <c r="AN14" s="81">
        <v>2982.9895889293302</v>
      </c>
      <c r="AO14" s="81">
        <v>1526.1807199173318</v>
      </c>
      <c r="AP14" s="81">
        <v>2428.0147816866643</v>
      </c>
      <c r="AQ14" s="81">
        <v>0</v>
      </c>
      <c r="AR14" s="81">
        <v>0</v>
      </c>
      <c r="AS14" s="81">
        <v>0</v>
      </c>
      <c r="AT14" s="81">
        <v>0</v>
      </c>
      <c r="AU14" s="81">
        <v>0</v>
      </c>
      <c r="AV14" s="81">
        <v>0</v>
      </c>
      <c r="AW14" s="81">
        <v>0</v>
      </c>
      <c r="AX14" s="81">
        <v>0</v>
      </c>
      <c r="AY14" s="81">
        <v>0</v>
      </c>
      <c r="AZ14" s="81">
        <v>0</v>
      </c>
      <c r="BA14" s="81">
        <v>0</v>
      </c>
      <c r="BB14" s="81">
        <v>0</v>
      </c>
      <c r="BC14" s="81">
        <v>0</v>
      </c>
      <c r="BD14" s="81"/>
      <c r="BE14" s="81">
        <v>0</v>
      </c>
      <c r="BF14" s="81">
        <v>0</v>
      </c>
      <c r="BG14" s="81">
        <v>0</v>
      </c>
      <c r="BH14" s="81">
        <v>0</v>
      </c>
      <c r="BI14" s="81">
        <v>0</v>
      </c>
      <c r="BJ14" s="81">
        <v>0</v>
      </c>
      <c r="BK14" s="81">
        <v>0</v>
      </c>
      <c r="BL14" s="81">
        <v>0</v>
      </c>
      <c r="BM14" s="81">
        <v>0</v>
      </c>
      <c r="BN14" s="81">
        <v>0</v>
      </c>
      <c r="BO14" s="81">
        <v>0</v>
      </c>
      <c r="BP14" s="81">
        <v>0</v>
      </c>
      <c r="BQ14" s="81">
        <v>0</v>
      </c>
      <c r="BR14" s="81">
        <v>0</v>
      </c>
      <c r="BS14" s="81">
        <v>0</v>
      </c>
      <c r="BT14" s="81">
        <v>0</v>
      </c>
      <c r="BU14" s="81">
        <v>0</v>
      </c>
      <c r="BV14" s="81">
        <v>0</v>
      </c>
      <c r="BW14" s="81">
        <v>0</v>
      </c>
      <c r="BX14" s="81">
        <v>0</v>
      </c>
      <c r="BY14" s="81">
        <v>0</v>
      </c>
      <c r="BZ14" s="81">
        <v>0</v>
      </c>
      <c r="CA14" s="81">
        <v>0</v>
      </c>
      <c r="CB14" s="81">
        <v>0</v>
      </c>
      <c r="CC14" s="81">
        <v>0</v>
      </c>
      <c r="CD14" s="81">
        <v>0</v>
      </c>
      <c r="CE14" s="81">
        <v>0</v>
      </c>
      <c r="CF14" s="81">
        <v>0</v>
      </c>
      <c r="CG14" s="81">
        <v>0</v>
      </c>
      <c r="CH14" s="81">
        <v>0</v>
      </c>
      <c r="CI14" s="81">
        <v>0</v>
      </c>
      <c r="CJ14" s="81">
        <v>0</v>
      </c>
      <c r="CK14" s="142">
        <v>0</v>
      </c>
      <c r="CL14" s="134"/>
      <c r="CM14" s="134"/>
      <c r="CN14" s="134"/>
      <c r="CO14" s="134"/>
      <c r="CP14" s="134"/>
      <c r="CQ14" s="134"/>
      <c r="CR14" s="134"/>
      <c r="CS14" s="134"/>
      <c r="CT14" s="134"/>
      <c r="CU14" s="134"/>
      <c r="CV14" s="137"/>
      <c r="CW14" s="137"/>
    </row>
    <row r="15" spans="1:101" ht="12.75">
      <c r="A15" s="68" t="s">
        <v>29</v>
      </c>
      <c r="B15" s="22" t="s">
        <v>252</v>
      </c>
      <c r="C15" s="25" t="s">
        <v>90</v>
      </c>
      <c r="D15" s="39" t="s">
        <v>91</v>
      </c>
      <c r="E15" s="71">
        <v>839621</v>
      </c>
      <c r="F15" s="72">
        <v>861420.6989808205</v>
      </c>
      <c r="G15" s="121">
        <v>141099.3970892419</v>
      </c>
      <c r="H15" s="121">
        <v>36977.2712396313</v>
      </c>
      <c r="I15" s="121">
        <v>23053.534733995115</v>
      </c>
      <c r="J15" s="121">
        <v>153617.1303207386</v>
      </c>
      <c r="K15" s="121">
        <v>34832.39889795937</v>
      </c>
      <c r="L15" s="121">
        <v>11032.821610339235</v>
      </c>
      <c r="M15" s="121">
        <v>10856.558809208049</v>
      </c>
      <c r="N15" s="121">
        <v>149621.49856718924</v>
      </c>
      <c r="O15" s="121">
        <v>11761.442840596637</v>
      </c>
      <c r="P15" s="121">
        <v>35032.231724823214</v>
      </c>
      <c r="Q15" s="121">
        <v>182.41150349622737</v>
      </c>
      <c r="R15" s="121">
        <v>6467.410104296016</v>
      </c>
      <c r="S15" s="121">
        <v>6451.013564655906</v>
      </c>
      <c r="T15" s="121">
        <v>3786.575873137978</v>
      </c>
      <c r="U15" s="121">
        <v>19303.851075047387</v>
      </c>
      <c r="V15" s="121">
        <v>1146.7329910802157</v>
      </c>
      <c r="W15" s="121">
        <v>6022.653966558023</v>
      </c>
      <c r="X15" s="121">
        <v>7067.113541633051</v>
      </c>
      <c r="Y15" s="121">
        <v>5837.168111879276</v>
      </c>
      <c r="Z15" s="121">
        <v>5559.451721724907</v>
      </c>
      <c r="AA15" s="121">
        <v>31083.740022739144</v>
      </c>
      <c r="AB15" s="121">
        <v>45744.296028452794</v>
      </c>
      <c r="AC15" s="158">
        <v>2116.1783973017386</v>
      </c>
      <c r="AD15" s="142">
        <f t="shared" si="0"/>
        <v>748652.8827357255</v>
      </c>
      <c r="AE15" s="81">
        <v>2313.628856268908</v>
      </c>
      <c r="AF15" s="81">
        <v>504.4148526858047</v>
      </c>
      <c r="AG15" s="81">
        <v>1407.29440635172</v>
      </c>
      <c r="AH15" s="81">
        <v>1774.6650410703771</v>
      </c>
      <c r="AI15" s="81">
        <v>309.7890305307796</v>
      </c>
      <c r="AJ15" s="81">
        <v>2236.4695066571526</v>
      </c>
      <c r="AK15" s="81">
        <v>1787.0508441311893</v>
      </c>
      <c r="AL15" s="81">
        <v>219.9617279976911</v>
      </c>
      <c r="AM15" s="81">
        <v>1734.3579181388627</v>
      </c>
      <c r="AN15" s="81">
        <v>3457.994141577943</v>
      </c>
      <c r="AO15" s="81">
        <v>1769.2063049933663</v>
      </c>
      <c r="AP15" s="81">
        <v>2814.646394307628</v>
      </c>
      <c r="AQ15" s="81">
        <v>1848.36949443086</v>
      </c>
      <c r="AR15" s="81">
        <v>1848.36949443086</v>
      </c>
      <c r="AS15" s="81">
        <v>762.3804394474948</v>
      </c>
      <c r="AT15" s="81">
        <v>488.2920035131991</v>
      </c>
      <c r="AU15" s="81">
        <v>5425.338746581794</v>
      </c>
      <c r="AV15" s="81">
        <v>3808.4473009862013</v>
      </c>
      <c r="AW15" s="81">
        <v>393.8581726450804</v>
      </c>
      <c r="AX15" s="81">
        <v>2436.8534892309654</v>
      </c>
      <c r="AY15" s="81">
        <v>0</v>
      </c>
      <c r="AZ15" s="81">
        <v>17.274481256363174</v>
      </c>
      <c r="BA15" s="81">
        <v>923.6089311735511</v>
      </c>
      <c r="BB15" s="81">
        <v>635.7009102341648</v>
      </c>
      <c r="BC15" s="81">
        <v>61.03650043914989</v>
      </c>
      <c r="BD15" s="81"/>
      <c r="BE15" s="81">
        <v>2608.4466697108396</v>
      </c>
      <c r="BF15" s="81">
        <v>1696.3540593748637</v>
      </c>
      <c r="BG15" s="81">
        <v>74.85608544424042</v>
      </c>
      <c r="BH15" s="81">
        <v>0</v>
      </c>
      <c r="BI15" s="81">
        <v>1015.7394978741546</v>
      </c>
      <c r="BJ15" s="81">
        <v>218.81009591393357</v>
      </c>
      <c r="BK15" s="81">
        <v>738.1961656885863</v>
      </c>
      <c r="BL15" s="81">
        <v>0</v>
      </c>
      <c r="BM15" s="81">
        <v>2427.6404325609046</v>
      </c>
      <c r="BN15" s="81">
        <v>4112.478171098193</v>
      </c>
      <c r="BO15" s="81">
        <v>2402.304526718239</v>
      </c>
      <c r="BP15" s="81">
        <v>7.485608544424042</v>
      </c>
      <c r="BQ15" s="81">
        <v>764.6837036150099</v>
      </c>
      <c r="BR15" s="81">
        <v>72.55282127672533</v>
      </c>
      <c r="BS15" s="81">
        <v>4143.572237359647</v>
      </c>
      <c r="BT15" s="81">
        <v>140.49911421842052</v>
      </c>
      <c r="BU15" s="81">
        <v>32266.8883755524</v>
      </c>
      <c r="BV15" s="81">
        <v>264.87537926423533</v>
      </c>
      <c r="BW15" s="81">
        <v>1824.1852206719511</v>
      </c>
      <c r="BX15" s="81">
        <v>1504.031501387354</v>
      </c>
      <c r="BY15" s="81">
        <v>1903.647834451222</v>
      </c>
      <c r="BZ15" s="81">
        <v>0</v>
      </c>
      <c r="CA15" s="81">
        <v>165.83502006108648</v>
      </c>
      <c r="CB15" s="81">
        <v>2392.1701643811734</v>
      </c>
      <c r="CC15" s="81">
        <v>447.98488058168505</v>
      </c>
      <c r="CD15" s="81">
        <v>312.0922946982947</v>
      </c>
      <c r="CE15" s="81">
        <v>323.6086155358701</v>
      </c>
      <c r="CF15" s="81">
        <v>1099.8086399884555</v>
      </c>
      <c r="CG15" s="81">
        <v>1349.4191359824842</v>
      </c>
      <c r="CH15" s="81">
        <v>310.36484657265834</v>
      </c>
      <c r="CI15" s="81">
        <v>1704.4154839611665</v>
      </c>
      <c r="CJ15" s="81">
        <v>806.1424586302816</v>
      </c>
      <c r="CK15" s="142">
        <v>6443.3815086234645</v>
      </c>
      <c r="CL15" s="134"/>
      <c r="CM15" s="134"/>
      <c r="CN15" s="134"/>
      <c r="CO15" s="134"/>
      <c r="CP15" s="134"/>
      <c r="CQ15" s="134"/>
      <c r="CR15" s="134"/>
      <c r="CS15" s="134"/>
      <c r="CT15" s="134"/>
      <c r="CU15" s="134"/>
      <c r="CV15" s="137"/>
      <c r="CW15" s="137"/>
    </row>
    <row r="16" spans="1:101" ht="12.75">
      <c r="A16" s="17" t="s">
        <v>199</v>
      </c>
      <c r="B16" s="22" t="s">
        <v>266</v>
      </c>
      <c r="C16" s="25" t="s">
        <v>118</v>
      </c>
      <c r="D16" s="39" t="s">
        <v>119</v>
      </c>
      <c r="E16" s="71">
        <v>2945916.48</v>
      </c>
      <c r="F16" s="168">
        <v>3274828.7885658885</v>
      </c>
      <c r="G16" s="168">
        <v>241327.8724617204</v>
      </c>
      <c r="H16" s="81">
        <v>380632.36636022164</v>
      </c>
      <c r="I16" s="81">
        <v>123053.75131645521</v>
      </c>
      <c r="J16" s="81">
        <v>622916.1648561801</v>
      </c>
      <c r="K16" s="81">
        <v>222383.15651045827</v>
      </c>
      <c r="L16" s="81">
        <v>54140.174484570336</v>
      </c>
      <c r="M16" s="81">
        <v>59875.73068999833</v>
      </c>
      <c r="N16" s="81">
        <v>1317787.4893804567</v>
      </c>
      <c r="O16" s="81">
        <v>125400.11521867575</v>
      </c>
      <c r="P16" s="81">
        <v>43538.08574120344</v>
      </c>
      <c r="Q16" s="81">
        <v>0</v>
      </c>
      <c r="R16" s="81">
        <v>21030.372753235988</v>
      </c>
      <c r="S16" s="81">
        <v>0</v>
      </c>
      <c r="T16" s="81">
        <v>12600.843178591811</v>
      </c>
      <c r="U16" s="81">
        <v>0</v>
      </c>
      <c r="V16" s="81">
        <v>0</v>
      </c>
      <c r="W16" s="81">
        <v>21986.29878747399</v>
      </c>
      <c r="X16" s="81">
        <v>0</v>
      </c>
      <c r="Y16" s="81">
        <v>28156.36682664653</v>
      </c>
      <c r="Z16" s="81">
        <v>0</v>
      </c>
      <c r="AA16" s="81">
        <v>0</v>
      </c>
      <c r="AB16" s="81">
        <v>0</v>
      </c>
      <c r="AC16" s="142">
        <v>0</v>
      </c>
      <c r="AD16" s="81">
        <v>3358057.2685459806</v>
      </c>
      <c r="AE16" s="168">
        <v>0</v>
      </c>
      <c r="AF16" s="81">
        <v>0</v>
      </c>
      <c r="AG16" s="81">
        <v>0</v>
      </c>
      <c r="AH16" s="81">
        <v>0</v>
      </c>
      <c r="AI16" s="81">
        <v>0</v>
      </c>
      <c r="AJ16" s="81">
        <v>0</v>
      </c>
      <c r="AK16" s="81">
        <v>0</v>
      </c>
      <c r="AL16" s="81">
        <v>0</v>
      </c>
      <c r="AM16" s="81">
        <v>0</v>
      </c>
      <c r="AN16" s="81">
        <v>0</v>
      </c>
      <c r="AO16" s="81">
        <v>0</v>
      </c>
      <c r="AP16" s="81">
        <v>0</v>
      </c>
      <c r="AQ16" s="81">
        <v>0</v>
      </c>
      <c r="AR16" s="81">
        <v>0</v>
      </c>
      <c r="AS16" s="81">
        <v>0</v>
      </c>
      <c r="AT16" s="81">
        <v>0</v>
      </c>
      <c r="AU16" s="81">
        <v>0</v>
      </c>
      <c r="AV16" s="81">
        <v>0</v>
      </c>
      <c r="AW16" s="81">
        <v>0</v>
      </c>
      <c r="AX16" s="81">
        <v>0</v>
      </c>
      <c r="AY16" s="81">
        <v>0</v>
      </c>
      <c r="AZ16" s="81">
        <v>0</v>
      </c>
      <c r="BA16" s="81">
        <v>0</v>
      </c>
      <c r="BB16" s="81">
        <v>0</v>
      </c>
      <c r="BC16" s="81">
        <v>0</v>
      </c>
      <c r="BD16" s="81"/>
      <c r="BE16" s="81">
        <v>0</v>
      </c>
      <c r="BF16" s="81">
        <v>0</v>
      </c>
      <c r="BG16" s="81">
        <v>0</v>
      </c>
      <c r="BH16" s="81">
        <v>0</v>
      </c>
      <c r="BI16" s="81">
        <v>0</v>
      </c>
      <c r="BJ16" s="81">
        <v>0</v>
      </c>
      <c r="BK16" s="81">
        <v>0</v>
      </c>
      <c r="BL16" s="81">
        <v>0</v>
      </c>
      <c r="BM16" s="81">
        <v>0</v>
      </c>
      <c r="BN16" s="81">
        <v>0</v>
      </c>
      <c r="BO16" s="81">
        <v>0</v>
      </c>
      <c r="BP16" s="81">
        <v>0</v>
      </c>
      <c r="BQ16" s="81">
        <v>0</v>
      </c>
      <c r="BR16" s="81">
        <v>0</v>
      </c>
      <c r="BS16" s="81">
        <v>0</v>
      </c>
      <c r="BT16" s="81">
        <v>0</v>
      </c>
      <c r="BU16" s="81">
        <v>0</v>
      </c>
      <c r="BV16" s="81">
        <v>0</v>
      </c>
      <c r="BW16" s="81">
        <v>0</v>
      </c>
      <c r="BX16" s="81">
        <v>0</v>
      </c>
      <c r="BY16" s="81">
        <v>0</v>
      </c>
      <c r="BZ16" s="81">
        <v>0</v>
      </c>
      <c r="CA16" s="81">
        <v>0</v>
      </c>
      <c r="CB16" s="81">
        <v>0</v>
      </c>
      <c r="CC16" s="81">
        <v>0</v>
      </c>
      <c r="CD16" s="81">
        <v>0</v>
      </c>
      <c r="CE16" s="81">
        <v>0</v>
      </c>
      <c r="CF16" s="81">
        <v>0</v>
      </c>
      <c r="CG16" s="81">
        <v>0</v>
      </c>
      <c r="CH16" s="81">
        <v>0</v>
      </c>
      <c r="CI16" s="81">
        <v>0</v>
      </c>
      <c r="CJ16" s="81">
        <v>0</v>
      </c>
      <c r="CK16" s="142">
        <v>0</v>
      </c>
      <c r="CL16" s="134"/>
      <c r="CM16" s="134"/>
      <c r="CN16" s="134"/>
      <c r="CO16" s="134"/>
      <c r="CP16" s="134"/>
      <c r="CQ16" s="134"/>
      <c r="CR16" s="134"/>
      <c r="CS16" s="134"/>
      <c r="CT16" s="134"/>
      <c r="CU16" s="134"/>
      <c r="CV16" s="137"/>
      <c r="CW16" s="137"/>
    </row>
    <row r="17" spans="1:101" ht="12.75">
      <c r="A17" s="17" t="s">
        <v>200</v>
      </c>
      <c r="B17" s="22" t="s">
        <v>267</v>
      </c>
      <c r="C17" s="25" t="s">
        <v>123</v>
      </c>
      <c r="D17" s="39" t="s">
        <v>124</v>
      </c>
      <c r="E17" s="71">
        <v>1319853.92</v>
      </c>
      <c r="F17" s="72">
        <v>1482253.0997616407</v>
      </c>
      <c r="G17" s="121">
        <v>132591.58894539392</v>
      </c>
      <c r="H17" s="121">
        <v>129335.02091917655</v>
      </c>
      <c r="I17" s="121">
        <v>93967.64752482269</v>
      </c>
      <c r="J17" s="121">
        <v>303710.3848647087</v>
      </c>
      <c r="K17" s="121">
        <v>124269.49757332301</v>
      </c>
      <c r="L17" s="121">
        <v>19466.002016728653</v>
      </c>
      <c r="M17" s="121">
        <v>67098.28278678584</v>
      </c>
      <c r="N17" s="121">
        <v>399606.73049145704</v>
      </c>
      <c r="O17" s="121">
        <v>33876.1831757391</v>
      </c>
      <c r="P17" s="121">
        <v>68980.27012771888</v>
      </c>
      <c r="Q17" s="121">
        <v>0</v>
      </c>
      <c r="R17" s="121">
        <v>1436.8395481416871</v>
      </c>
      <c r="S17" s="121">
        <v>785.1582230282444</v>
      </c>
      <c r="T17" s="121">
        <v>16105.022714714796</v>
      </c>
      <c r="U17" s="121">
        <v>0</v>
      </c>
      <c r="V17" s="121">
        <v>0</v>
      </c>
      <c r="W17" s="121">
        <v>25089.10830517342</v>
      </c>
      <c r="X17" s="121">
        <v>0</v>
      </c>
      <c r="Y17" s="121">
        <v>31470.842344903413</v>
      </c>
      <c r="Z17" s="121">
        <v>0</v>
      </c>
      <c r="AA17" s="121">
        <v>34350.67225748569</v>
      </c>
      <c r="AB17" s="121">
        <v>0</v>
      </c>
      <c r="AC17" s="158">
        <v>0</v>
      </c>
      <c r="AD17" s="142">
        <f t="shared" si="0"/>
        <v>1482139.2518193016</v>
      </c>
      <c r="AE17" s="81">
        <v>0</v>
      </c>
      <c r="AF17" s="138">
        <v>0</v>
      </c>
      <c r="AG17" s="81">
        <v>0</v>
      </c>
      <c r="AH17" s="81">
        <v>0</v>
      </c>
      <c r="AI17" s="81">
        <v>0</v>
      </c>
      <c r="AJ17" s="81">
        <v>0</v>
      </c>
      <c r="AK17" s="81">
        <v>0</v>
      </c>
      <c r="AL17" s="81">
        <v>0</v>
      </c>
      <c r="AM17" s="81">
        <v>0</v>
      </c>
      <c r="AN17" s="81">
        <v>0</v>
      </c>
      <c r="AO17" s="81">
        <v>0</v>
      </c>
      <c r="AP17" s="81">
        <v>0</v>
      </c>
      <c r="AQ17" s="81">
        <v>0</v>
      </c>
      <c r="AR17" s="81">
        <v>0</v>
      </c>
      <c r="AS17" s="81">
        <v>0</v>
      </c>
      <c r="AT17" s="81">
        <v>0</v>
      </c>
      <c r="AU17" s="81">
        <v>0</v>
      </c>
      <c r="AV17" s="81">
        <v>0</v>
      </c>
      <c r="AW17" s="81">
        <v>0</v>
      </c>
      <c r="AX17" s="81">
        <v>0</v>
      </c>
      <c r="AY17" s="81">
        <v>0</v>
      </c>
      <c r="AZ17" s="81">
        <v>0</v>
      </c>
      <c r="BA17" s="81">
        <v>240.40454495216719</v>
      </c>
      <c r="BB17" s="81">
        <v>0</v>
      </c>
      <c r="BC17" s="81">
        <v>0</v>
      </c>
      <c r="BD17" s="81"/>
      <c r="BE17" s="81">
        <v>0</v>
      </c>
      <c r="BF17" s="81">
        <v>0</v>
      </c>
      <c r="BG17" s="81">
        <v>0</v>
      </c>
      <c r="BH17" s="81">
        <v>0</v>
      </c>
      <c r="BI17" s="81">
        <v>0</v>
      </c>
      <c r="BJ17" s="81">
        <v>0</v>
      </c>
      <c r="BK17" s="81">
        <v>0</v>
      </c>
      <c r="BL17" s="81">
        <v>0</v>
      </c>
      <c r="BM17" s="81">
        <v>0</v>
      </c>
      <c r="BN17" s="81">
        <v>0</v>
      </c>
      <c r="BO17" s="81">
        <v>0</v>
      </c>
      <c r="BP17" s="81">
        <v>0</v>
      </c>
      <c r="BQ17" s="81">
        <v>0</v>
      </c>
      <c r="BR17" s="81">
        <v>0</v>
      </c>
      <c r="BS17" s="81">
        <v>0</v>
      </c>
      <c r="BT17" s="81">
        <v>0</v>
      </c>
      <c r="BU17" s="81">
        <v>0</v>
      </c>
      <c r="BV17" s="81">
        <v>0</v>
      </c>
      <c r="BW17" s="81">
        <v>0</v>
      </c>
      <c r="BX17" s="81">
        <v>0</v>
      </c>
      <c r="BY17" s="81">
        <v>0</v>
      </c>
      <c r="BZ17" s="81">
        <v>0</v>
      </c>
      <c r="CA17" s="81">
        <v>0</v>
      </c>
      <c r="CB17" s="81">
        <v>0</v>
      </c>
      <c r="CC17" s="81">
        <v>0</v>
      </c>
      <c r="CD17" s="81">
        <v>0</v>
      </c>
      <c r="CE17" s="81">
        <v>0</v>
      </c>
      <c r="CF17" s="81">
        <v>0</v>
      </c>
      <c r="CG17" s="81">
        <v>0</v>
      </c>
      <c r="CH17" s="81">
        <v>0</v>
      </c>
      <c r="CI17" s="81">
        <v>0</v>
      </c>
      <c r="CJ17" s="81">
        <v>0</v>
      </c>
      <c r="CK17" s="142">
        <v>0</v>
      </c>
      <c r="CL17" s="134"/>
      <c r="CM17" s="134"/>
      <c r="CN17" s="134"/>
      <c r="CO17" s="134"/>
      <c r="CP17" s="134"/>
      <c r="CQ17" s="134"/>
      <c r="CR17" s="134"/>
      <c r="CS17" s="134"/>
      <c r="CT17" s="134"/>
      <c r="CU17" s="134"/>
      <c r="CV17" s="137"/>
      <c r="CW17" s="137"/>
    </row>
    <row r="18" spans="1:101" ht="12.75">
      <c r="A18" s="17" t="s">
        <v>201</v>
      </c>
      <c r="B18" s="22" t="s">
        <v>268</v>
      </c>
      <c r="C18" s="25" t="s">
        <v>125</v>
      </c>
      <c r="D18" s="39" t="s">
        <v>126</v>
      </c>
      <c r="E18" s="71">
        <v>2099767.6</v>
      </c>
      <c r="F18" s="58">
        <v>2356621.712009069</v>
      </c>
      <c r="G18" s="121">
        <v>292620.15277843457</v>
      </c>
      <c r="H18" s="121">
        <v>174526.5055015223</v>
      </c>
      <c r="I18" s="121">
        <v>74592.0319563924</v>
      </c>
      <c r="J18" s="121">
        <v>349755.8608012581</v>
      </c>
      <c r="K18" s="121">
        <v>134688.9802043322</v>
      </c>
      <c r="L18" s="121">
        <v>36820.91425640296</v>
      </c>
      <c r="M18" s="121">
        <v>34040.05063223075</v>
      </c>
      <c r="N18" s="121">
        <v>669252.8824463552</v>
      </c>
      <c r="O18" s="121">
        <v>61715.037024746984</v>
      </c>
      <c r="P18" s="121">
        <v>65859.1851795573</v>
      </c>
      <c r="Q18" s="121">
        <v>691.7213552011043</v>
      </c>
      <c r="R18" s="121">
        <v>15260.103591293804</v>
      </c>
      <c r="S18" s="121">
        <v>4779.165726843993</v>
      </c>
      <c r="T18" s="121">
        <v>8916.887069313965</v>
      </c>
      <c r="U18" s="121">
        <v>16254.194172034677</v>
      </c>
      <c r="V18" s="121">
        <v>1295.4054470129772</v>
      </c>
      <c r="W18" s="121">
        <v>16310.867250893218</v>
      </c>
      <c r="X18" s="121">
        <v>8924.46315728552</v>
      </c>
      <c r="Y18" s="121">
        <v>17644.24845461851</v>
      </c>
      <c r="Z18" s="121">
        <v>3861.062837213437</v>
      </c>
      <c r="AA18" s="121">
        <v>43661.45194029371</v>
      </c>
      <c r="AB18" s="121">
        <v>28322.845307507032</v>
      </c>
      <c r="AC18" s="158">
        <v>5118.738028488172</v>
      </c>
      <c r="AD18" s="142">
        <f t="shared" si="0"/>
        <v>2064912.755119233</v>
      </c>
      <c r="AE18" s="81">
        <v>3016.071346224742</v>
      </c>
      <c r="AF18" s="138">
        <v>1122.259105571997</v>
      </c>
      <c r="AG18" s="81">
        <v>2380.5921276945983</v>
      </c>
      <c r="AH18" s="81">
        <v>4653.166816477893</v>
      </c>
      <c r="AI18" s="81">
        <v>245.49417934387432</v>
      </c>
      <c r="AJ18" s="81">
        <v>0</v>
      </c>
      <c r="AK18" s="81">
        <v>2595.2241816352425</v>
      </c>
      <c r="AL18" s="81">
        <v>631.2707468842483</v>
      </c>
      <c r="AM18" s="81">
        <v>1234.4850161291968</v>
      </c>
      <c r="AN18" s="81">
        <v>12881.037505456628</v>
      </c>
      <c r="AO18" s="81">
        <v>6590.298258605718</v>
      </c>
      <c r="AP18" s="81">
        <v>10484.565411418185</v>
      </c>
      <c r="AQ18" s="81">
        <v>953.9202397361975</v>
      </c>
      <c r="AR18" s="81">
        <v>953.9202397361975</v>
      </c>
      <c r="AS18" s="81">
        <v>280.56477639299925</v>
      </c>
      <c r="AT18" s="81">
        <v>280.56477639299925</v>
      </c>
      <c r="AU18" s="81">
        <v>10836.814488179594</v>
      </c>
      <c r="AV18" s="81">
        <v>4496.050541697813</v>
      </c>
      <c r="AW18" s="81">
        <v>220.2433494685044</v>
      </c>
      <c r="AX18" s="81">
        <v>1332.6826878667464</v>
      </c>
      <c r="AY18" s="81">
        <v>0</v>
      </c>
      <c r="AZ18" s="81">
        <v>0</v>
      </c>
      <c r="BA18" s="81">
        <v>420.8471645894989</v>
      </c>
      <c r="BB18" s="81">
        <v>561.1295527859985</v>
      </c>
      <c r="BC18" s="81">
        <v>140.28238819649962</v>
      </c>
      <c r="BD18" s="81"/>
      <c r="BE18" s="81">
        <v>420.8471645894989</v>
      </c>
      <c r="BF18" s="81">
        <v>0</v>
      </c>
      <c r="BG18" s="81">
        <v>0</v>
      </c>
      <c r="BH18" s="81">
        <v>0</v>
      </c>
      <c r="BI18" s="81">
        <v>981.9767173754973</v>
      </c>
      <c r="BJ18" s="81">
        <v>0</v>
      </c>
      <c r="BK18" s="81">
        <v>0</v>
      </c>
      <c r="BL18" s="81">
        <v>0</v>
      </c>
      <c r="BM18" s="81">
        <v>420.8471645894989</v>
      </c>
      <c r="BN18" s="81">
        <v>2345.5215306454734</v>
      </c>
      <c r="BO18" s="81">
        <v>1788.6004495053703</v>
      </c>
      <c r="BP18" s="81">
        <v>0</v>
      </c>
      <c r="BQ18" s="81">
        <v>14589.36837243596</v>
      </c>
      <c r="BR18" s="81">
        <v>140.28238819649962</v>
      </c>
      <c r="BS18" s="81">
        <v>420.8471645894989</v>
      </c>
      <c r="BT18" s="81">
        <v>140.28238819649962</v>
      </c>
      <c r="BU18" s="81">
        <v>156959.1585052995</v>
      </c>
      <c r="BV18" s="81">
        <v>0</v>
      </c>
      <c r="BW18" s="81">
        <v>1795.6145689151952</v>
      </c>
      <c r="BX18" s="81">
        <v>1683.3886583579956</v>
      </c>
      <c r="BY18" s="81">
        <v>841.6943291789978</v>
      </c>
      <c r="BZ18" s="81">
        <v>0</v>
      </c>
      <c r="CA18" s="81">
        <v>140.28238819649962</v>
      </c>
      <c r="CB18" s="81">
        <v>2665.365375733493</v>
      </c>
      <c r="CC18" s="81">
        <v>561.1295527859985</v>
      </c>
      <c r="CD18" s="81">
        <v>17127.076774910638</v>
      </c>
      <c r="CE18" s="81">
        <v>2515.2632203632384</v>
      </c>
      <c r="CF18" s="81">
        <v>0</v>
      </c>
      <c r="CG18" s="81">
        <v>0</v>
      </c>
      <c r="CH18" s="81">
        <v>0</v>
      </c>
      <c r="CI18" s="81">
        <v>0</v>
      </c>
      <c r="CJ18" s="81">
        <v>0</v>
      </c>
      <c r="CK18" s="142">
        <v>0</v>
      </c>
      <c r="CL18" s="134"/>
      <c r="CM18" s="134"/>
      <c r="CN18" s="134"/>
      <c r="CO18" s="134"/>
      <c r="CP18" s="134"/>
      <c r="CQ18" s="134"/>
      <c r="CR18" s="134"/>
      <c r="CS18" s="134"/>
      <c r="CT18" s="134"/>
      <c r="CU18" s="134"/>
      <c r="CV18" s="137"/>
      <c r="CW18" s="137"/>
    </row>
    <row r="19" spans="1:101" ht="12.75">
      <c r="A19" s="66" t="s">
        <v>30</v>
      </c>
      <c r="B19" s="22" t="s">
        <v>112</v>
      </c>
      <c r="C19" s="25" t="s">
        <v>113</v>
      </c>
      <c r="D19" s="39" t="s">
        <v>114</v>
      </c>
      <c r="E19" s="71">
        <v>0</v>
      </c>
      <c r="F19" s="72">
        <v>87747.63229355504</v>
      </c>
      <c r="G19" s="121">
        <v>17616.21081581956</v>
      </c>
      <c r="H19" s="121">
        <v>4616.599496446413</v>
      </c>
      <c r="I19" s="121">
        <v>2878.2258202493836</v>
      </c>
      <c r="J19" s="121">
        <v>19179.04547061802</v>
      </c>
      <c r="K19" s="121">
        <v>4348.812928088395</v>
      </c>
      <c r="L19" s="121">
        <v>1377.4439536275274</v>
      </c>
      <c r="M19" s="121">
        <v>1355.437604006133</v>
      </c>
      <c r="N19" s="121">
        <v>18680.19223123536</v>
      </c>
      <c r="O19" s="121">
        <v>1468.412061655502</v>
      </c>
      <c r="P19" s="121">
        <v>4373.7619872521855</v>
      </c>
      <c r="Q19" s="121">
        <v>22.774012980280503</v>
      </c>
      <c r="R19" s="121">
        <v>807.4539096547767</v>
      </c>
      <c r="S19" s="121">
        <v>805.4068073644145</v>
      </c>
      <c r="T19" s="121">
        <v>472.7526851805419</v>
      </c>
      <c r="U19" s="121">
        <v>2410.0791152221564</v>
      </c>
      <c r="V19" s="121">
        <v>143.1692164322128</v>
      </c>
      <c r="W19" s="121">
        <v>751.9262600286996</v>
      </c>
      <c r="X19" s="121">
        <v>0</v>
      </c>
      <c r="Y19" s="121">
        <v>728.7684153689761</v>
      </c>
      <c r="Z19" s="121">
        <v>0</v>
      </c>
      <c r="AA19" s="121">
        <v>0</v>
      </c>
      <c r="AB19" s="121">
        <v>5711.159502324501</v>
      </c>
      <c r="AC19" s="158">
        <v>0</v>
      </c>
      <c r="AD19" s="142">
        <f t="shared" si="0"/>
        <v>87747.63229355506</v>
      </c>
      <c r="AE19" s="81">
        <v>0</v>
      </c>
      <c r="AF19" s="138">
        <v>0</v>
      </c>
      <c r="AG19" s="81">
        <v>0</v>
      </c>
      <c r="AH19" s="81">
        <v>0</v>
      </c>
      <c r="AI19" s="81">
        <v>0</v>
      </c>
      <c r="AJ19" s="81">
        <v>0</v>
      </c>
      <c r="AK19" s="81">
        <v>0</v>
      </c>
      <c r="AL19" s="81">
        <v>0</v>
      </c>
      <c r="AM19" s="81">
        <v>0</v>
      </c>
      <c r="AN19" s="81">
        <v>0</v>
      </c>
      <c r="AO19" s="81">
        <v>0</v>
      </c>
      <c r="AP19" s="81">
        <v>0</v>
      </c>
      <c r="AQ19" s="81">
        <v>0</v>
      </c>
      <c r="AR19" s="81">
        <v>0</v>
      </c>
      <c r="AS19" s="81">
        <v>0</v>
      </c>
      <c r="AT19" s="81">
        <v>0</v>
      </c>
      <c r="AU19" s="81">
        <v>0</v>
      </c>
      <c r="AV19" s="81">
        <v>0</v>
      </c>
      <c r="AW19" s="81">
        <v>0</v>
      </c>
      <c r="AX19" s="81">
        <v>0</v>
      </c>
      <c r="AY19" s="81">
        <v>0</v>
      </c>
      <c r="AZ19" s="81">
        <v>0</v>
      </c>
      <c r="BA19" s="81">
        <v>0</v>
      </c>
      <c r="BB19" s="81">
        <v>0</v>
      </c>
      <c r="BC19" s="81">
        <v>0</v>
      </c>
      <c r="BD19" s="81"/>
      <c r="BE19" s="81">
        <v>0</v>
      </c>
      <c r="BF19" s="81">
        <v>0</v>
      </c>
      <c r="BG19" s="81">
        <v>0</v>
      </c>
      <c r="BH19" s="81">
        <v>0</v>
      </c>
      <c r="BI19" s="81">
        <v>0</v>
      </c>
      <c r="BJ19" s="81">
        <v>0</v>
      </c>
      <c r="BK19" s="81">
        <v>0</v>
      </c>
      <c r="BL19" s="81">
        <v>0</v>
      </c>
      <c r="BM19" s="81">
        <v>0</v>
      </c>
      <c r="BN19" s="81">
        <v>0</v>
      </c>
      <c r="BO19" s="81">
        <v>0</v>
      </c>
      <c r="BP19" s="81">
        <v>0</v>
      </c>
      <c r="BQ19" s="81">
        <v>0</v>
      </c>
      <c r="BR19" s="81">
        <v>0</v>
      </c>
      <c r="BS19" s="81">
        <v>0</v>
      </c>
      <c r="BT19" s="81">
        <v>0</v>
      </c>
      <c r="BU19" s="81">
        <v>0</v>
      </c>
      <c r="BV19" s="81">
        <v>0</v>
      </c>
      <c r="BW19" s="81">
        <v>0</v>
      </c>
      <c r="BX19" s="81">
        <v>0</v>
      </c>
      <c r="BY19" s="81">
        <v>0</v>
      </c>
      <c r="BZ19" s="81">
        <v>0</v>
      </c>
      <c r="CA19" s="81">
        <v>0</v>
      </c>
      <c r="CB19" s="81">
        <v>0</v>
      </c>
      <c r="CC19" s="81">
        <v>0</v>
      </c>
      <c r="CD19" s="81">
        <v>0</v>
      </c>
      <c r="CE19" s="81">
        <v>0</v>
      </c>
      <c r="CF19" s="81">
        <v>0</v>
      </c>
      <c r="CG19" s="81">
        <v>0</v>
      </c>
      <c r="CH19" s="81">
        <v>0</v>
      </c>
      <c r="CI19" s="81">
        <v>0</v>
      </c>
      <c r="CJ19" s="81">
        <v>0</v>
      </c>
      <c r="CK19" s="142">
        <v>0</v>
      </c>
      <c r="CL19" s="134"/>
      <c r="CM19" s="134"/>
      <c r="CN19" s="134"/>
      <c r="CO19" s="134"/>
      <c r="CP19" s="134"/>
      <c r="CQ19" s="134"/>
      <c r="CR19" s="134"/>
      <c r="CS19" s="134"/>
      <c r="CT19" s="134"/>
      <c r="CU19" s="134"/>
      <c r="CV19" s="137"/>
      <c r="CW19" s="137"/>
    </row>
    <row r="20" spans="1:101" ht="12.75">
      <c r="A20" s="68" t="s">
        <v>255</v>
      </c>
      <c r="B20" s="22" t="s">
        <v>256</v>
      </c>
      <c r="C20" s="25"/>
      <c r="D20" s="39" t="s">
        <v>101</v>
      </c>
      <c r="E20" s="71">
        <v>258717.228</v>
      </c>
      <c r="F20" s="71">
        <v>329943.46087452833</v>
      </c>
      <c r="G20" s="168">
        <v>43349.162603197205</v>
      </c>
      <c r="H20" s="81">
        <v>4126.183625305235</v>
      </c>
      <c r="I20" s="81">
        <v>4937.13888106272</v>
      </c>
      <c r="J20" s="81">
        <v>60934.5320390136</v>
      </c>
      <c r="K20" s="81">
        <v>30712.542082683987</v>
      </c>
      <c r="L20" s="81">
        <v>2988.6820666873095</v>
      </c>
      <c r="M20" s="81">
        <v>2880.753835762604</v>
      </c>
      <c r="N20" s="81">
        <v>64303.80906310797</v>
      </c>
      <c r="O20" s="81">
        <v>7403.143969371065</v>
      </c>
      <c r="P20" s="81">
        <v>9328.831590381682</v>
      </c>
      <c r="Q20" s="81">
        <v>1065.9814933210841</v>
      </c>
      <c r="R20" s="81">
        <v>4.452391771828574</v>
      </c>
      <c r="S20" s="81">
        <v>1953.9800345480592</v>
      </c>
      <c r="T20" s="81">
        <v>555.4781430777522</v>
      </c>
      <c r="U20" s="81">
        <v>9348.895533049668</v>
      </c>
      <c r="V20" s="81">
        <v>1002.5208207251478</v>
      </c>
      <c r="W20" s="81">
        <v>995.8140533726465</v>
      </c>
      <c r="X20" s="81">
        <v>111.98610696991616</v>
      </c>
      <c r="Y20" s="81">
        <v>606.9342657066065</v>
      </c>
      <c r="Z20" s="81">
        <v>509.6579594005797</v>
      </c>
      <c r="AA20" s="81">
        <v>41946.15196056555</v>
      </c>
      <c r="AB20" s="81">
        <v>5006.7427271159895</v>
      </c>
      <c r="AC20" s="81">
        <v>2237.974998323302</v>
      </c>
      <c r="AD20" s="142">
        <v>265790.58711846184</v>
      </c>
      <c r="AE20" s="168">
        <v>329.935015055541</v>
      </c>
      <c r="AF20" s="81">
        <v>83.82298279515288</v>
      </c>
      <c r="AG20" s="81">
        <v>64.7421577401394</v>
      </c>
      <c r="AH20" s="81">
        <v>341.0569932961638</v>
      </c>
      <c r="AI20" s="81">
        <v>0</v>
      </c>
      <c r="AJ20" s="81">
        <v>0</v>
      </c>
      <c r="AK20" s="81">
        <v>175.0436116677843</v>
      </c>
      <c r="AL20" s="81">
        <v>35.61073766951717</v>
      </c>
      <c r="AM20" s="81">
        <v>0</v>
      </c>
      <c r="AN20" s="81">
        <v>1253.7918310801513</v>
      </c>
      <c r="AO20" s="81">
        <v>641.4748903200775</v>
      </c>
      <c r="AP20" s="81">
        <v>1020.5282346001231</v>
      </c>
      <c r="AQ20" s="81">
        <v>191.318433038237</v>
      </c>
      <c r="AR20" s="81">
        <v>191.318433038237</v>
      </c>
      <c r="AS20" s="81">
        <v>76.52737321529479</v>
      </c>
      <c r="AT20" s="81">
        <v>159.94221001996613</v>
      </c>
      <c r="AU20" s="81">
        <v>1075.9238491582346</v>
      </c>
      <c r="AV20" s="81">
        <v>850.3211529195455</v>
      </c>
      <c r="AW20" s="81">
        <v>84.33316528325486</v>
      </c>
      <c r="AX20" s="81">
        <v>928.2260188527156</v>
      </c>
      <c r="AY20" s="81">
        <v>0</v>
      </c>
      <c r="AZ20" s="81">
        <v>0</v>
      </c>
      <c r="BA20" s="81">
        <v>209.78703910752813</v>
      </c>
      <c r="BB20" s="81">
        <v>133.8718848779557</v>
      </c>
      <c r="BC20" s="81">
        <v>0</v>
      </c>
      <c r="BD20" s="81"/>
      <c r="BE20" s="81">
        <v>406.003224031544</v>
      </c>
      <c r="BF20" s="81">
        <v>0</v>
      </c>
      <c r="BG20" s="81">
        <v>0</v>
      </c>
      <c r="BH20" s="81">
        <v>0</v>
      </c>
      <c r="BI20" s="81">
        <v>178.41081608925725</v>
      </c>
      <c r="BJ20" s="81">
        <v>0</v>
      </c>
      <c r="BK20" s="81">
        <v>0</v>
      </c>
      <c r="BL20" s="81">
        <v>0</v>
      </c>
      <c r="BM20" s="81">
        <v>96.37347200246124</v>
      </c>
      <c r="BN20" s="81">
        <v>485.8467834195015</v>
      </c>
      <c r="BO20" s="81">
        <v>1084.9540791976394</v>
      </c>
      <c r="BP20" s="81">
        <v>298.1353405721454</v>
      </c>
      <c r="BQ20" s="81">
        <v>4181.96585497181</v>
      </c>
      <c r="BR20" s="81">
        <v>975.9790997390596</v>
      </c>
      <c r="BS20" s="81">
        <v>502.68280552686645</v>
      </c>
      <c r="BT20" s="81">
        <v>20.86646376337038</v>
      </c>
      <c r="BU20" s="81">
        <v>11552.01105984399</v>
      </c>
      <c r="BV20" s="81">
        <v>0</v>
      </c>
      <c r="BW20" s="81">
        <v>353.45442775704157</v>
      </c>
      <c r="BX20" s="81">
        <v>527.8348021902933</v>
      </c>
      <c r="BY20" s="81">
        <v>625.9428946523011</v>
      </c>
      <c r="BZ20" s="81">
        <v>0</v>
      </c>
      <c r="CA20" s="81">
        <v>0</v>
      </c>
      <c r="CB20" s="81">
        <v>582.9345109053055</v>
      </c>
      <c r="CC20" s="81">
        <v>0</v>
      </c>
      <c r="CD20" s="81">
        <v>0</v>
      </c>
      <c r="CE20" s="81">
        <v>0</v>
      </c>
      <c r="CF20" s="81">
        <v>0</v>
      </c>
      <c r="CG20" s="81">
        <v>0</v>
      </c>
      <c r="CH20" s="81">
        <v>0</v>
      </c>
      <c r="CI20" s="81">
        <v>0</v>
      </c>
      <c r="CJ20" s="81">
        <v>0</v>
      </c>
      <c r="CK20" s="142">
        <v>0</v>
      </c>
      <c r="CL20" s="134"/>
      <c r="CM20" s="134"/>
      <c r="CN20" s="134"/>
      <c r="CO20" s="134"/>
      <c r="CP20" s="134"/>
      <c r="CQ20" s="134"/>
      <c r="CR20" s="134"/>
      <c r="CS20" s="134"/>
      <c r="CT20" s="134"/>
      <c r="CU20" s="134"/>
      <c r="CV20" s="137"/>
      <c r="CW20" s="137"/>
    </row>
    <row r="21" spans="1:101" ht="12.75">
      <c r="A21" s="66" t="s">
        <v>31</v>
      </c>
      <c r="B21" s="22" t="s">
        <v>115</v>
      </c>
      <c r="C21" s="25" t="s">
        <v>105</v>
      </c>
      <c r="D21" s="39" t="s">
        <v>106</v>
      </c>
      <c r="E21" s="71">
        <v>379242</v>
      </c>
      <c r="F21" s="72">
        <v>414535.5936010516</v>
      </c>
      <c r="G21" s="121">
        <v>33205.312541423074</v>
      </c>
      <c r="H21" s="121">
        <v>48613.63918697685</v>
      </c>
      <c r="I21" s="121">
        <v>9657.850672571985</v>
      </c>
      <c r="J21" s="121">
        <v>74343.33296352359</v>
      </c>
      <c r="K21" s="121">
        <v>27086.216313762958</v>
      </c>
      <c r="L21" s="121">
        <v>7917.963070490315</v>
      </c>
      <c r="M21" s="121">
        <v>0</v>
      </c>
      <c r="N21" s="121">
        <v>192095.38711796614</v>
      </c>
      <c r="O21" s="121">
        <v>18047.64766905055</v>
      </c>
      <c r="P21" s="121">
        <v>0</v>
      </c>
      <c r="Q21" s="121">
        <v>0</v>
      </c>
      <c r="R21" s="121">
        <v>3568.244065286138</v>
      </c>
      <c r="S21" s="121">
        <v>0</v>
      </c>
      <c r="T21" s="121">
        <v>0</v>
      </c>
      <c r="U21" s="121">
        <v>0</v>
      </c>
      <c r="V21" s="121">
        <v>0</v>
      </c>
      <c r="W21" s="121">
        <v>0</v>
      </c>
      <c r="X21" s="121">
        <v>0</v>
      </c>
      <c r="Y21" s="121">
        <v>0</v>
      </c>
      <c r="Z21" s="121">
        <v>0</v>
      </c>
      <c r="AA21" s="121">
        <v>0</v>
      </c>
      <c r="AB21" s="121">
        <v>0</v>
      </c>
      <c r="AC21" s="158">
        <v>0</v>
      </c>
      <c r="AD21" s="142">
        <f t="shared" si="0"/>
        <v>414535.5936010516</v>
      </c>
      <c r="AE21" s="81">
        <v>0</v>
      </c>
      <c r="AF21" s="138">
        <v>0</v>
      </c>
      <c r="AG21" s="81">
        <v>0</v>
      </c>
      <c r="AH21" s="81">
        <v>0</v>
      </c>
      <c r="AI21" s="81">
        <v>0</v>
      </c>
      <c r="AJ21" s="81">
        <v>0</v>
      </c>
      <c r="AK21" s="81">
        <v>0</v>
      </c>
      <c r="AL21" s="81">
        <v>0</v>
      </c>
      <c r="AM21" s="81">
        <v>0</v>
      </c>
      <c r="AN21" s="81">
        <v>0</v>
      </c>
      <c r="AO21" s="81">
        <v>0</v>
      </c>
      <c r="AP21" s="81">
        <v>0</v>
      </c>
      <c r="AQ21" s="81">
        <v>0</v>
      </c>
      <c r="AR21" s="81">
        <v>0</v>
      </c>
      <c r="AS21" s="81">
        <v>0</v>
      </c>
      <c r="AT21" s="81">
        <v>0</v>
      </c>
      <c r="AU21" s="81">
        <v>0</v>
      </c>
      <c r="AV21" s="81">
        <v>0</v>
      </c>
      <c r="AW21" s="81">
        <v>0</v>
      </c>
      <c r="AX21" s="81">
        <v>0</v>
      </c>
      <c r="AY21" s="81">
        <v>0</v>
      </c>
      <c r="AZ21" s="81">
        <v>0</v>
      </c>
      <c r="BA21" s="81">
        <v>0</v>
      </c>
      <c r="BB21" s="81">
        <v>0</v>
      </c>
      <c r="BC21" s="81">
        <v>0</v>
      </c>
      <c r="BD21" s="81"/>
      <c r="BE21" s="81">
        <v>0</v>
      </c>
      <c r="BF21" s="81">
        <v>0</v>
      </c>
      <c r="BG21" s="81">
        <v>0</v>
      </c>
      <c r="BH21" s="81">
        <v>0</v>
      </c>
      <c r="BI21" s="81">
        <v>0</v>
      </c>
      <c r="BJ21" s="81">
        <v>0</v>
      </c>
      <c r="BK21" s="81">
        <v>0</v>
      </c>
      <c r="BL21" s="81">
        <v>0</v>
      </c>
      <c r="BM21" s="81">
        <v>0</v>
      </c>
      <c r="BN21" s="81">
        <v>0</v>
      </c>
      <c r="BO21" s="81">
        <v>0</v>
      </c>
      <c r="BP21" s="81">
        <v>0</v>
      </c>
      <c r="BQ21" s="81">
        <v>0</v>
      </c>
      <c r="BR21" s="81">
        <v>0</v>
      </c>
      <c r="BS21" s="81">
        <v>0</v>
      </c>
      <c r="BT21" s="81">
        <v>0</v>
      </c>
      <c r="BU21" s="81">
        <v>0</v>
      </c>
      <c r="BV21" s="81">
        <v>0</v>
      </c>
      <c r="BW21" s="81">
        <v>0</v>
      </c>
      <c r="BX21" s="81">
        <v>0</v>
      </c>
      <c r="BY21" s="81">
        <v>0</v>
      </c>
      <c r="BZ21" s="81">
        <v>0</v>
      </c>
      <c r="CA21" s="81">
        <v>0</v>
      </c>
      <c r="CB21" s="81">
        <v>0</v>
      </c>
      <c r="CC21" s="81">
        <v>0</v>
      </c>
      <c r="CD21" s="81">
        <v>0</v>
      </c>
      <c r="CE21" s="81">
        <v>0</v>
      </c>
      <c r="CF21" s="81">
        <v>0</v>
      </c>
      <c r="CG21" s="81">
        <v>0</v>
      </c>
      <c r="CH21" s="81">
        <v>0</v>
      </c>
      <c r="CI21" s="81">
        <v>0</v>
      </c>
      <c r="CJ21" s="81">
        <v>0</v>
      </c>
      <c r="CK21" s="142">
        <v>0</v>
      </c>
      <c r="CL21" s="134"/>
      <c r="CM21" s="134"/>
      <c r="CN21" s="134"/>
      <c r="CO21" s="134"/>
      <c r="CP21" s="134"/>
      <c r="CQ21" s="134"/>
      <c r="CR21" s="134"/>
      <c r="CS21" s="134"/>
      <c r="CT21" s="134"/>
      <c r="CU21" s="134"/>
      <c r="CV21" s="137"/>
      <c r="CW21" s="137"/>
    </row>
    <row r="22" spans="1:101" ht="12.75">
      <c r="A22" s="66" t="s">
        <v>32</v>
      </c>
      <c r="B22" s="22" t="s">
        <v>116</v>
      </c>
      <c r="C22" s="25" t="s">
        <v>105</v>
      </c>
      <c r="D22" s="39" t="s">
        <v>106</v>
      </c>
      <c r="E22" s="71">
        <v>740373</v>
      </c>
      <c r="F22" s="72">
        <v>763191.5109796606</v>
      </c>
      <c r="G22" s="121">
        <v>61133.502266706826</v>
      </c>
      <c r="H22" s="121">
        <v>89501.40185316715</v>
      </c>
      <c r="I22" s="121">
        <v>17780.83658290096</v>
      </c>
      <c r="J22" s="121">
        <v>136871.7222152468</v>
      </c>
      <c r="K22" s="121">
        <v>49867.781378303924</v>
      </c>
      <c r="L22" s="121">
        <v>14577.571366439415</v>
      </c>
      <c r="M22" s="121">
        <v>0</v>
      </c>
      <c r="N22" s="121">
        <v>353662.19694966986</v>
      </c>
      <c r="O22" s="121">
        <v>33227.09004194012</v>
      </c>
      <c r="P22" s="121">
        <v>0</v>
      </c>
      <c r="Q22" s="121">
        <v>0</v>
      </c>
      <c r="R22" s="121">
        <v>6569.408325285546</v>
      </c>
      <c r="S22" s="121">
        <v>0</v>
      </c>
      <c r="T22" s="121">
        <v>0</v>
      </c>
      <c r="U22" s="121">
        <v>0</v>
      </c>
      <c r="V22" s="121">
        <v>0</v>
      </c>
      <c r="W22" s="121">
        <v>0</v>
      </c>
      <c r="X22" s="121">
        <v>0</v>
      </c>
      <c r="Y22" s="121">
        <v>0</v>
      </c>
      <c r="Z22" s="121">
        <v>0</v>
      </c>
      <c r="AA22" s="121">
        <v>0</v>
      </c>
      <c r="AB22" s="121">
        <v>0</v>
      </c>
      <c r="AC22" s="158">
        <v>0</v>
      </c>
      <c r="AD22" s="142">
        <f t="shared" si="0"/>
        <v>763191.5109796606</v>
      </c>
      <c r="AE22" s="81">
        <v>0</v>
      </c>
      <c r="AF22" s="138">
        <v>0</v>
      </c>
      <c r="AG22" s="81">
        <v>0</v>
      </c>
      <c r="AH22" s="81">
        <v>0</v>
      </c>
      <c r="AI22" s="81">
        <v>0</v>
      </c>
      <c r="AJ22" s="81">
        <v>0</v>
      </c>
      <c r="AK22" s="81">
        <v>0</v>
      </c>
      <c r="AL22" s="81">
        <v>0</v>
      </c>
      <c r="AM22" s="81">
        <v>0</v>
      </c>
      <c r="AN22" s="81">
        <v>0</v>
      </c>
      <c r="AO22" s="81">
        <v>0</v>
      </c>
      <c r="AP22" s="81">
        <v>0</v>
      </c>
      <c r="AQ22" s="81">
        <v>0</v>
      </c>
      <c r="AR22" s="81">
        <v>0</v>
      </c>
      <c r="AS22" s="81">
        <v>0</v>
      </c>
      <c r="AT22" s="81">
        <v>0</v>
      </c>
      <c r="AU22" s="81">
        <v>0</v>
      </c>
      <c r="AV22" s="81">
        <v>0</v>
      </c>
      <c r="AW22" s="81">
        <v>0</v>
      </c>
      <c r="AX22" s="81">
        <v>0</v>
      </c>
      <c r="AY22" s="81">
        <v>0</v>
      </c>
      <c r="AZ22" s="81">
        <v>0</v>
      </c>
      <c r="BA22" s="81">
        <v>0</v>
      </c>
      <c r="BB22" s="81">
        <v>0</v>
      </c>
      <c r="BC22" s="81">
        <v>0</v>
      </c>
      <c r="BD22" s="81"/>
      <c r="BE22" s="81">
        <v>0</v>
      </c>
      <c r="BF22" s="81">
        <v>0</v>
      </c>
      <c r="BG22" s="81">
        <v>0</v>
      </c>
      <c r="BH22" s="81">
        <v>0</v>
      </c>
      <c r="BI22" s="81">
        <v>0</v>
      </c>
      <c r="BJ22" s="81">
        <v>0</v>
      </c>
      <c r="BK22" s="81">
        <v>0</v>
      </c>
      <c r="BL22" s="81">
        <v>0</v>
      </c>
      <c r="BM22" s="81">
        <v>0</v>
      </c>
      <c r="BN22" s="81">
        <v>0</v>
      </c>
      <c r="BO22" s="81">
        <v>0</v>
      </c>
      <c r="BP22" s="81">
        <v>0</v>
      </c>
      <c r="BQ22" s="81">
        <v>0</v>
      </c>
      <c r="BR22" s="81">
        <v>0</v>
      </c>
      <c r="BS22" s="81">
        <v>0</v>
      </c>
      <c r="BT22" s="81">
        <v>0</v>
      </c>
      <c r="BU22" s="81">
        <v>0</v>
      </c>
      <c r="BV22" s="81">
        <v>0</v>
      </c>
      <c r="BW22" s="81">
        <v>0</v>
      </c>
      <c r="BX22" s="81">
        <v>0</v>
      </c>
      <c r="BY22" s="81">
        <v>0</v>
      </c>
      <c r="BZ22" s="81">
        <v>0</v>
      </c>
      <c r="CA22" s="81">
        <v>0</v>
      </c>
      <c r="CB22" s="81">
        <v>0</v>
      </c>
      <c r="CC22" s="81">
        <v>0</v>
      </c>
      <c r="CD22" s="81">
        <v>0</v>
      </c>
      <c r="CE22" s="81">
        <v>0</v>
      </c>
      <c r="CF22" s="81">
        <v>0</v>
      </c>
      <c r="CG22" s="81">
        <v>0</v>
      </c>
      <c r="CH22" s="81">
        <v>0</v>
      </c>
      <c r="CI22" s="81">
        <v>0</v>
      </c>
      <c r="CJ22" s="81">
        <v>0</v>
      </c>
      <c r="CK22" s="142">
        <v>0</v>
      </c>
      <c r="CL22" s="134"/>
      <c r="CM22" s="134"/>
      <c r="CN22" s="134"/>
      <c r="CO22" s="134"/>
      <c r="CP22" s="134"/>
      <c r="CQ22" s="134"/>
      <c r="CR22" s="134"/>
      <c r="CS22" s="134"/>
      <c r="CT22" s="134"/>
      <c r="CU22" s="134"/>
      <c r="CV22" s="137"/>
      <c r="CW22" s="137"/>
    </row>
    <row r="23" spans="1:101" ht="12.75">
      <c r="A23" s="66" t="s">
        <v>33</v>
      </c>
      <c r="B23" s="22" t="s">
        <v>117</v>
      </c>
      <c r="C23" s="25" t="s">
        <v>118</v>
      </c>
      <c r="D23" s="39" t="s">
        <v>119</v>
      </c>
      <c r="E23" s="71">
        <v>4973350</v>
      </c>
      <c r="F23" s="72">
        <v>5423115.092448529</v>
      </c>
      <c r="G23" s="121">
        <v>399638.85499760014</v>
      </c>
      <c r="H23" s="121">
        <v>630327.0381308926</v>
      </c>
      <c r="I23" s="121">
        <v>203776.96027245294</v>
      </c>
      <c r="J23" s="121">
        <v>1031548.9062379539</v>
      </c>
      <c r="K23" s="121">
        <v>368266.41337373387</v>
      </c>
      <c r="L23" s="121">
        <v>89656.10610857216</v>
      </c>
      <c r="M23" s="121">
        <v>99154.18476533903</v>
      </c>
      <c r="N23" s="121">
        <v>2182255.5265335287</v>
      </c>
      <c r="O23" s="121">
        <v>207662.53790476668</v>
      </c>
      <c r="P23" s="121">
        <v>72099.05162182129</v>
      </c>
      <c r="Q23" s="121">
        <v>0</v>
      </c>
      <c r="R23" s="121">
        <v>34826.28840814521</v>
      </c>
      <c r="S23" s="121">
        <v>0</v>
      </c>
      <c r="T23" s="121">
        <v>20866.990988351467</v>
      </c>
      <c r="U23" s="121">
        <v>0</v>
      </c>
      <c r="V23" s="121">
        <v>0</v>
      </c>
      <c r="W23" s="121">
        <v>36409.301517606356</v>
      </c>
      <c r="X23" s="121">
        <v>0</v>
      </c>
      <c r="Y23" s="121">
        <v>46626.93158776465</v>
      </c>
      <c r="Z23" s="121">
        <v>0</v>
      </c>
      <c r="AA23" s="121">
        <v>0</v>
      </c>
      <c r="AB23" s="121">
        <v>0</v>
      </c>
      <c r="AC23" s="158">
        <v>0</v>
      </c>
      <c r="AD23" s="142">
        <f t="shared" si="0"/>
        <v>5423115.09244853</v>
      </c>
      <c r="AE23" s="81">
        <v>0</v>
      </c>
      <c r="AF23" s="138">
        <v>0</v>
      </c>
      <c r="AG23" s="81">
        <v>0</v>
      </c>
      <c r="AH23" s="81">
        <v>0</v>
      </c>
      <c r="AI23" s="81">
        <v>0</v>
      </c>
      <c r="AJ23" s="81">
        <v>0</v>
      </c>
      <c r="AK23" s="81">
        <v>0</v>
      </c>
      <c r="AL23" s="81">
        <v>0</v>
      </c>
      <c r="AM23" s="81">
        <v>0</v>
      </c>
      <c r="AN23" s="81">
        <v>0</v>
      </c>
      <c r="AO23" s="81">
        <v>0</v>
      </c>
      <c r="AP23" s="81">
        <v>0</v>
      </c>
      <c r="AQ23" s="81">
        <v>0</v>
      </c>
      <c r="AR23" s="81">
        <v>0</v>
      </c>
      <c r="AS23" s="81">
        <v>0</v>
      </c>
      <c r="AT23" s="81">
        <v>0</v>
      </c>
      <c r="AU23" s="81">
        <v>0</v>
      </c>
      <c r="AV23" s="81">
        <v>0</v>
      </c>
      <c r="AW23" s="81">
        <v>0</v>
      </c>
      <c r="AX23" s="81">
        <v>0</v>
      </c>
      <c r="AY23" s="81">
        <v>0</v>
      </c>
      <c r="AZ23" s="81">
        <v>0</v>
      </c>
      <c r="BA23" s="81">
        <v>0</v>
      </c>
      <c r="BB23" s="81">
        <v>0</v>
      </c>
      <c r="BC23" s="81">
        <v>0</v>
      </c>
      <c r="BD23" s="81"/>
      <c r="BE23" s="81">
        <v>0</v>
      </c>
      <c r="BF23" s="81">
        <v>0</v>
      </c>
      <c r="BG23" s="81">
        <v>0</v>
      </c>
      <c r="BH23" s="81">
        <v>0</v>
      </c>
      <c r="BI23" s="81">
        <v>0</v>
      </c>
      <c r="BJ23" s="81">
        <v>0</v>
      </c>
      <c r="BK23" s="81">
        <v>0</v>
      </c>
      <c r="BL23" s="81">
        <v>0</v>
      </c>
      <c r="BM23" s="81">
        <v>0</v>
      </c>
      <c r="BN23" s="81">
        <v>0</v>
      </c>
      <c r="BO23" s="81">
        <v>0</v>
      </c>
      <c r="BP23" s="81">
        <v>0</v>
      </c>
      <c r="BQ23" s="81">
        <v>0</v>
      </c>
      <c r="BR23" s="81">
        <v>0</v>
      </c>
      <c r="BS23" s="81">
        <v>0</v>
      </c>
      <c r="BT23" s="81">
        <v>0</v>
      </c>
      <c r="BU23" s="81">
        <v>0</v>
      </c>
      <c r="BV23" s="81">
        <v>0</v>
      </c>
      <c r="BW23" s="81">
        <v>0</v>
      </c>
      <c r="BX23" s="81">
        <v>0</v>
      </c>
      <c r="BY23" s="81">
        <v>0</v>
      </c>
      <c r="BZ23" s="81">
        <v>0</v>
      </c>
      <c r="CA23" s="81">
        <v>0</v>
      </c>
      <c r="CB23" s="81">
        <v>0</v>
      </c>
      <c r="CC23" s="81">
        <v>0</v>
      </c>
      <c r="CD23" s="81">
        <v>0</v>
      </c>
      <c r="CE23" s="81">
        <v>0</v>
      </c>
      <c r="CF23" s="81">
        <v>0</v>
      </c>
      <c r="CG23" s="81">
        <v>0</v>
      </c>
      <c r="CH23" s="81">
        <v>0</v>
      </c>
      <c r="CI23" s="81">
        <v>0</v>
      </c>
      <c r="CJ23" s="81">
        <v>0</v>
      </c>
      <c r="CK23" s="142">
        <v>0</v>
      </c>
      <c r="CL23" s="134"/>
      <c r="CM23" s="134"/>
      <c r="CN23" s="134"/>
      <c r="CO23" s="134"/>
      <c r="CP23" s="134"/>
      <c r="CQ23" s="134"/>
      <c r="CR23" s="134"/>
      <c r="CS23" s="134"/>
      <c r="CT23" s="134"/>
      <c r="CU23" s="134"/>
      <c r="CV23" s="137"/>
      <c r="CW23" s="137"/>
    </row>
    <row r="24" spans="1:101" ht="12.75">
      <c r="A24" s="66" t="s">
        <v>34</v>
      </c>
      <c r="B24" s="22" t="s">
        <v>120</v>
      </c>
      <c r="C24" s="25" t="s">
        <v>107</v>
      </c>
      <c r="D24" s="39" t="s">
        <v>108</v>
      </c>
      <c r="E24" s="71">
        <v>1976010</v>
      </c>
      <c r="F24" s="72">
        <v>2290647.1169862705</v>
      </c>
      <c r="G24" s="121">
        <v>125184.45119355911</v>
      </c>
      <c r="H24" s="121">
        <v>268783.9368058545</v>
      </c>
      <c r="I24" s="121">
        <v>83311.19273382783</v>
      </c>
      <c r="J24" s="121">
        <v>368234.9790636863</v>
      </c>
      <c r="K24" s="121">
        <v>160063.77485955536</v>
      </c>
      <c r="L24" s="121">
        <v>33232.484058076254</v>
      </c>
      <c r="M24" s="121">
        <v>40768.520667884695</v>
      </c>
      <c r="N24" s="121">
        <v>1034835.4053966877</v>
      </c>
      <c r="O24" s="121">
        <v>86132.58627657357</v>
      </c>
      <c r="P24" s="121">
        <v>36832.122253442525</v>
      </c>
      <c r="Q24" s="121">
        <v>4965.159815399677</v>
      </c>
      <c r="R24" s="121">
        <v>6558.610608100319</v>
      </c>
      <c r="S24" s="121">
        <v>0</v>
      </c>
      <c r="T24" s="121">
        <v>8441.593052567441</v>
      </c>
      <c r="U24" s="121">
        <v>0</v>
      </c>
      <c r="V24" s="121">
        <v>0</v>
      </c>
      <c r="W24" s="121">
        <v>18209.69282173877</v>
      </c>
      <c r="X24" s="121">
        <v>0</v>
      </c>
      <c r="Y24" s="121">
        <v>15092.607379316638</v>
      </c>
      <c r="Z24" s="121">
        <v>0</v>
      </c>
      <c r="AA24" s="121">
        <v>0</v>
      </c>
      <c r="AB24" s="121">
        <v>0</v>
      </c>
      <c r="AC24" s="158">
        <v>0</v>
      </c>
      <c r="AD24" s="142">
        <f t="shared" si="0"/>
        <v>2290647.1169862715</v>
      </c>
      <c r="AE24" s="81">
        <v>0</v>
      </c>
      <c r="AF24" s="138">
        <v>0</v>
      </c>
      <c r="AG24" s="81">
        <v>0</v>
      </c>
      <c r="AH24" s="81">
        <v>0</v>
      </c>
      <c r="AI24" s="81">
        <v>0</v>
      </c>
      <c r="AJ24" s="81">
        <v>0</v>
      </c>
      <c r="AK24" s="81">
        <v>0</v>
      </c>
      <c r="AL24" s="81">
        <v>0</v>
      </c>
      <c r="AM24" s="81">
        <v>0</v>
      </c>
      <c r="AN24" s="81">
        <v>0</v>
      </c>
      <c r="AO24" s="81">
        <v>0</v>
      </c>
      <c r="AP24" s="81">
        <v>0</v>
      </c>
      <c r="AQ24" s="81">
        <v>0</v>
      </c>
      <c r="AR24" s="81">
        <v>0</v>
      </c>
      <c r="AS24" s="81">
        <v>0</v>
      </c>
      <c r="AT24" s="81">
        <v>0</v>
      </c>
      <c r="AU24" s="81">
        <v>0</v>
      </c>
      <c r="AV24" s="81">
        <v>0</v>
      </c>
      <c r="AW24" s="81">
        <v>0</v>
      </c>
      <c r="AX24" s="81">
        <v>0</v>
      </c>
      <c r="AY24" s="81">
        <v>0</v>
      </c>
      <c r="AZ24" s="81">
        <v>0</v>
      </c>
      <c r="BA24" s="81">
        <v>0</v>
      </c>
      <c r="BB24" s="81">
        <v>0</v>
      </c>
      <c r="BC24" s="81">
        <v>0</v>
      </c>
      <c r="BD24" s="81"/>
      <c r="BE24" s="81">
        <v>0</v>
      </c>
      <c r="BF24" s="81">
        <v>0</v>
      </c>
      <c r="BG24" s="81">
        <v>0</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0</v>
      </c>
      <c r="CA24" s="81">
        <v>0</v>
      </c>
      <c r="CB24" s="81">
        <v>0</v>
      </c>
      <c r="CC24" s="81">
        <v>0</v>
      </c>
      <c r="CD24" s="81">
        <v>0</v>
      </c>
      <c r="CE24" s="81">
        <v>0</v>
      </c>
      <c r="CF24" s="81">
        <v>0</v>
      </c>
      <c r="CG24" s="81">
        <v>0</v>
      </c>
      <c r="CH24" s="81">
        <v>0</v>
      </c>
      <c r="CI24" s="81">
        <v>0</v>
      </c>
      <c r="CJ24" s="81">
        <v>0</v>
      </c>
      <c r="CK24" s="142">
        <v>0</v>
      </c>
      <c r="CL24" s="134"/>
      <c r="CM24" s="134"/>
      <c r="CN24" s="134"/>
      <c r="CO24" s="134"/>
      <c r="CP24" s="134"/>
      <c r="CQ24" s="134"/>
      <c r="CR24" s="134"/>
      <c r="CS24" s="134"/>
      <c r="CT24" s="134"/>
      <c r="CU24" s="134"/>
      <c r="CV24" s="137"/>
      <c r="CW24" s="137"/>
    </row>
    <row r="25" spans="1:101" ht="12.75">
      <c r="A25" s="67" t="s">
        <v>35</v>
      </c>
      <c r="B25" s="22" t="s">
        <v>121</v>
      </c>
      <c r="C25" s="25" t="s">
        <v>90</v>
      </c>
      <c r="D25" s="39" t="s">
        <v>91</v>
      </c>
      <c r="E25" s="73">
        <v>366678</v>
      </c>
      <c r="F25" s="120">
        <v>412263.43458061345</v>
      </c>
      <c r="G25" s="159">
        <v>67528.12200831481</v>
      </c>
      <c r="H25" s="159">
        <v>17696.784928323104</v>
      </c>
      <c r="I25" s="159">
        <v>11033.086876023517</v>
      </c>
      <c r="J25" s="159">
        <v>73518.92731550841</v>
      </c>
      <c r="K25" s="159">
        <v>16670.280179411424</v>
      </c>
      <c r="L25" s="159">
        <v>5280.148173331667</v>
      </c>
      <c r="M25" s="159">
        <v>5195.791356889809</v>
      </c>
      <c r="N25" s="159">
        <v>71606.67599395722</v>
      </c>
      <c r="O25" s="159">
        <v>5628.855711065163</v>
      </c>
      <c r="P25" s="159">
        <v>16765.917267819343</v>
      </c>
      <c r="Q25" s="159">
        <v>87.29949608517897</v>
      </c>
      <c r="R25" s="159">
        <v>3095.2085381660922</v>
      </c>
      <c r="S25" s="159">
        <v>3087.3613924505707</v>
      </c>
      <c r="T25" s="159">
        <v>1812.2002136782937</v>
      </c>
      <c r="U25" s="159">
        <v>9238.542740205148</v>
      </c>
      <c r="V25" s="159">
        <v>548.8097534792993</v>
      </c>
      <c r="W25" s="159">
        <v>2882.354710632566</v>
      </c>
      <c r="X25" s="159">
        <v>3382.2178927112986</v>
      </c>
      <c r="Y25" s="159">
        <v>2793.583874725727</v>
      </c>
      <c r="Z25" s="159">
        <v>2660.672844169078</v>
      </c>
      <c r="AA25" s="159">
        <v>14876.226490200272</v>
      </c>
      <c r="AB25" s="159">
        <v>21892.555653091116</v>
      </c>
      <c r="AC25" s="160">
        <v>1012.7722439095201</v>
      </c>
      <c r="AD25" s="143">
        <f t="shared" si="0"/>
        <v>358294.39565414866</v>
      </c>
      <c r="AE25" s="139">
        <v>1028.977685412491</v>
      </c>
      <c r="AF25" s="140">
        <v>224.33659841247933</v>
      </c>
      <c r="AG25" s="139">
        <v>625.8888658905246</v>
      </c>
      <c r="AH25" s="139">
        <v>789.2755665608007</v>
      </c>
      <c r="AI25" s="139">
        <v>137.77749993825788</v>
      </c>
      <c r="AJ25" s="139">
        <v>994.6613564315866</v>
      </c>
      <c r="AK25" s="139">
        <v>794.7841056382578</v>
      </c>
      <c r="AL25" s="139">
        <v>97.82714679630949</v>
      </c>
      <c r="AM25" s="139">
        <v>771.3491260483879</v>
      </c>
      <c r="AN25" s="139">
        <v>1537.929818920474</v>
      </c>
      <c r="AO25" s="139">
        <v>786.8478143314054</v>
      </c>
      <c r="AP25" s="139">
        <v>1251.8033409817813</v>
      </c>
      <c r="AQ25" s="139">
        <v>822.055343497784</v>
      </c>
      <c r="AR25" s="139">
        <v>822.055343497784</v>
      </c>
      <c r="AS25" s="139">
        <v>339.06581769192087</v>
      </c>
      <c r="AT25" s="139">
        <v>217.16602220751426</v>
      </c>
      <c r="AU25" s="139">
        <v>2412.898892970754</v>
      </c>
      <c r="AV25" s="139">
        <v>1693.7925364156831</v>
      </c>
      <c r="AW25" s="139">
        <v>175.16693300700442</v>
      </c>
      <c r="AX25" s="139">
        <v>1083.7813749790098</v>
      </c>
      <c r="AY25" s="139">
        <v>0</v>
      </c>
      <c r="AZ25" s="139">
        <v>7.682760219605457</v>
      </c>
      <c r="BA25" s="139">
        <v>410.77157974157177</v>
      </c>
      <c r="BB25" s="139">
        <v>282.7255760814808</v>
      </c>
      <c r="BC25" s="139">
        <v>27.145752775939282</v>
      </c>
      <c r="BD25" s="139"/>
      <c r="BE25" s="139">
        <v>1160.096793160424</v>
      </c>
      <c r="BF25" s="139">
        <v>754.4470535652559</v>
      </c>
      <c r="BG25" s="139">
        <v>33.29196095162364</v>
      </c>
      <c r="BH25" s="139">
        <v>0</v>
      </c>
      <c r="BI25" s="139">
        <v>451.74630091280085</v>
      </c>
      <c r="BJ25" s="139">
        <v>97.31496278166912</v>
      </c>
      <c r="BK25" s="139">
        <v>328.3099533844732</v>
      </c>
      <c r="BL25" s="139">
        <v>0</v>
      </c>
      <c r="BM25" s="139">
        <v>1079.683902861887</v>
      </c>
      <c r="BN25" s="139">
        <v>1829.0091162807391</v>
      </c>
      <c r="BO25" s="139">
        <v>1068.4158545397988</v>
      </c>
      <c r="BP25" s="139">
        <v>3.3291960951623647</v>
      </c>
      <c r="BQ25" s="139">
        <v>340.0901857212016</v>
      </c>
      <c r="BR25" s="139">
        <v>32.267592922342914</v>
      </c>
      <c r="BS25" s="139">
        <v>1842.838084676029</v>
      </c>
      <c r="BT25" s="139">
        <v>62.48644978612439</v>
      </c>
      <c r="BU25" s="139">
        <v>14350.57659579957</v>
      </c>
      <c r="BV25" s="139">
        <v>117.80232336728366</v>
      </c>
      <c r="BW25" s="139">
        <v>811.2994791903362</v>
      </c>
      <c r="BX25" s="139">
        <v>668.9123231203151</v>
      </c>
      <c r="BY25" s="139">
        <v>846.6401762005214</v>
      </c>
      <c r="BZ25" s="139">
        <v>0</v>
      </c>
      <c r="CA25" s="139">
        <v>73.75449810821239</v>
      </c>
      <c r="CB25" s="139">
        <v>1063.9086352109641</v>
      </c>
      <c r="CC25" s="139">
        <v>199.23958169510152</v>
      </c>
      <c r="CD25" s="139">
        <v>138.8018679675386</v>
      </c>
      <c r="CE25" s="139">
        <v>143.9237081139422</v>
      </c>
      <c r="CF25" s="139">
        <v>489.1357339815474</v>
      </c>
      <c r="CG25" s="139">
        <v>600.149058234773</v>
      </c>
      <c r="CH25" s="139">
        <v>138.03359194557802</v>
      </c>
      <c r="CI25" s="139">
        <v>758.0323416677384</v>
      </c>
      <c r="CJ25" s="139">
        <v>358.5288102482547</v>
      </c>
      <c r="CK25" s="143">
        <v>2865.6695619128354</v>
      </c>
      <c r="CL25" s="134"/>
      <c r="CM25" s="134"/>
      <c r="CN25" s="134"/>
      <c r="CO25" s="134"/>
      <c r="CP25" s="134"/>
      <c r="CQ25" s="134"/>
      <c r="CR25" s="134"/>
      <c r="CS25" s="134"/>
      <c r="CT25" s="134"/>
      <c r="CU25" s="134"/>
      <c r="CV25" s="137"/>
      <c r="CW25" s="137"/>
    </row>
    <row r="26" spans="1:101" ht="12.75">
      <c r="A26" s="66" t="s">
        <v>36</v>
      </c>
      <c r="B26" s="60" t="s">
        <v>122</v>
      </c>
      <c r="C26" s="43" t="s">
        <v>90</v>
      </c>
      <c r="D26" s="126" t="s">
        <v>91</v>
      </c>
      <c r="E26" s="70">
        <v>7809964</v>
      </c>
      <c r="F26" s="119">
        <v>8169621.908690468</v>
      </c>
      <c r="G26" s="156">
        <v>1338171.6124619755</v>
      </c>
      <c r="H26" s="156">
        <v>350688.4912334895</v>
      </c>
      <c r="I26" s="156">
        <v>218637.2612806191</v>
      </c>
      <c r="J26" s="156">
        <v>1456888.4575252207</v>
      </c>
      <c r="K26" s="156">
        <v>330346.7510192142</v>
      </c>
      <c r="L26" s="156">
        <v>104634.10183797765</v>
      </c>
      <c r="M26" s="156">
        <v>102962.44425706254</v>
      </c>
      <c r="N26" s="156">
        <v>1418994.3127113369</v>
      </c>
      <c r="O26" s="156">
        <v>111544.2677683884</v>
      </c>
      <c r="P26" s="156">
        <v>332241.9442068796</v>
      </c>
      <c r="Q26" s="156">
        <v>1729.9712174586682</v>
      </c>
      <c r="R26" s="156">
        <v>61336.226704391316</v>
      </c>
      <c r="S26" s="156">
        <v>61180.72367360852</v>
      </c>
      <c r="T26" s="156">
        <v>35911.481171403255</v>
      </c>
      <c r="U26" s="156">
        <v>183075.66192847714</v>
      </c>
      <c r="V26" s="156">
        <v>10875.49321537219</v>
      </c>
      <c r="W26" s="156">
        <v>57118.206994407825</v>
      </c>
      <c r="X26" s="156">
        <v>67023.75005527229</v>
      </c>
      <c r="Y26" s="156">
        <v>55359.07895867738</v>
      </c>
      <c r="Z26" s="156">
        <v>52725.24637479368</v>
      </c>
      <c r="AA26" s="156">
        <v>294794.8706064962</v>
      </c>
      <c r="AB26" s="156">
        <v>433834.0180051687</v>
      </c>
      <c r="AC26" s="157">
        <v>20069.609910405336</v>
      </c>
      <c r="AD26" s="142">
        <f t="shared" si="0"/>
        <v>7100143.983118095</v>
      </c>
      <c r="AE26" s="135">
        <v>20802.410233223185</v>
      </c>
      <c r="AF26" s="136">
        <v>4535.318905998882</v>
      </c>
      <c r="AG26" s="135">
        <v>12653.332655549393</v>
      </c>
      <c r="AH26" s="135">
        <v>15956.453045991502</v>
      </c>
      <c r="AI26" s="135">
        <v>2785.389921720775</v>
      </c>
      <c r="AJ26" s="135">
        <v>20108.651405136596</v>
      </c>
      <c r="AK26" s="135">
        <v>16067.81686981346</v>
      </c>
      <c r="AL26" s="135">
        <v>1977.7303905154943</v>
      </c>
      <c r="AM26" s="135">
        <v>15594.041717886566</v>
      </c>
      <c r="AN26" s="135">
        <v>31091.682022497225</v>
      </c>
      <c r="AO26" s="135">
        <v>15907.37219755672</v>
      </c>
      <c r="AP26" s="135">
        <v>25307.183041567507</v>
      </c>
      <c r="AQ26" s="135">
        <v>16619.14804595481</v>
      </c>
      <c r="AR26" s="135">
        <v>16619.14804595481</v>
      </c>
      <c r="AS26" s="135">
        <v>6854.751405870456</v>
      </c>
      <c r="AT26" s="135">
        <v>4390.354374756909</v>
      </c>
      <c r="AU26" s="135">
        <v>48780.56476292405</v>
      </c>
      <c r="AV26" s="135">
        <v>34242.693201229005</v>
      </c>
      <c r="AW26" s="135">
        <v>3541.2764060539216</v>
      </c>
      <c r="AX26" s="135">
        <v>21910.353436286838</v>
      </c>
      <c r="AY26" s="135">
        <v>0</v>
      </c>
      <c r="AZ26" s="135">
        <v>155.31914061640006</v>
      </c>
      <c r="BA26" s="135">
        <v>8304.39671829019</v>
      </c>
      <c r="BB26" s="135">
        <v>5715.744374683522</v>
      </c>
      <c r="BC26" s="135">
        <v>548.7942968446137</v>
      </c>
      <c r="BD26" s="135"/>
      <c r="BE26" s="135">
        <v>23453.190233076413</v>
      </c>
      <c r="BF26" s="135">
        <v>15252.339608530488</v>
      </c>
      <c r="BG26" s="135">
        <v>673.0496093377336</v>
      </c>
      <c r="BH26" s="135">
        <v>0</v>
      </c>
      <c r="BI26" s="135">
        <v>9132.765468244324</v>
      </c>
      <c r="BJ26" s="135">
        <v>1967.3757811410676</v>
      </c>
      <c r="BK26" s="135">
        <v>6637.304609007496</v>
      </c>
      <c r="BL26" s="135">
        <v>0</v>
      </c>
      <c r="BM26" s="135">
        <v>21827.516561291424</v>
      </c>
      <c r="BN26" s="135">
        <v>36976.31007607764</v>
      </c>
      <c r="BO26" s="135">
        <v>21599.715155054037</v>
      </c>
      <c r="BP26" s="135">
        <v>67.30496093377336</v>
      </c>
      <c r="BQ26" s="135">
        <v>6875.46062461931</v>
      </c>
      <c r="BR26" s="135">
        <v>652.3403905888803</v>
      </c>
      <c r="BS26" s="135">
        <v>37255.88452918717</v>
      </c>
      <c r="BT26" s="135">
        <v>1263.262343680054</v>
      </c>
      <c r="BU26" s="135">
        <v>290119.58729643625</v>
      </c>
      <c r="BV26" s="135">
        <v>2381.5601561181343</v>
      </c>
      <c r="BW26" s="135">
        <v>16401.701249091846</v>
      </c>
      <c r="BX26" s="135">
        <v>13523.119843001234</v>
      </c>
      <c r="BY26" s="135">
        <v>17116.169295927288</v>
      </c>
      <c r="BZ26" s="135">
        <v>0</v>
      </c>
      <c r="CA26" s="135">
        <v>1491.0637499174409</v>
      </c>
      <c r="CB26" s="135">
        <v>21508.59459255909</v>
      </c>
      <c r="CC26" s="135">
        <v>4027.9430466519757</v>
      </c>
      <c r="CD26" s="135">
        <v>2806.0991404696283</v>
      </c>
      <c r="CE26" s="135">
        <v>2909.6452342138946</v>
      </c>
      <c r="CF26" s="135">
        <v>9888.651952577471</v>
      </c>
      <c r="CG26" s="135">
        <v>12132.961761437578</v>
      </c>
      <c r="CH26" s="135">
        <v>2790.5672264079876</v>
      </c>
      <c r="CI26" s="135">
        <v>15324.821874151474</v>
      </c>
      <c r="CJ26" s="135">
        <v>7248.22656209867</v>
      </c>
      <c r="CK26" s="141">
        <v>57934.039449917225</v>
      </c>
      <c r="CL26" s="134"/>
      <c r="CM26" s="134"/>
      <c r="CN26" s="134"/>
      <c r="CO26" s="134"/>
      <c r="CP26" s="134"/>
      <c r="CQ26" s="134"/>
      <c r="CR26" s="134"/>
      <c r="CS26" s="134"/>
      <c r="CT26" s="134"/>
      <c r="CU26" s="134"/>
      <c r="CV26" s="137"/>
      <c r="CW26" s="137"/>
    </row>
    <row r="27" spans="1:101" ht="12.75">
      <c r="A27" s="68" t="s">
        <v>240</v>
      </c>
      <c r="B27" s="22" t="s">
        <v>137</v>
      </c>
      <c r="C27" s="25" t="s">
        <v>133</v>
      </c>
      <c r="D27" s="39" t="s">
        <v>134</v>
      </c>
      <c r="E27" s="71">
        <v>992517</v>
      </c>
      <c r="F27" s="72">
        <v>992517</v>
      </c>
      <c r="G27" s="121">
        <v>145180.1538291928</v>
      </c>
      <c r="H27" s="121">
        <v>4967.843711884606</v>
      </c>
      <c r="I27" s="121">
        <v>34844.160310030784</v>
      </c>
      <c r="J27" s="121">
        <v>298994.0137375902</v>
      </c>
      <c r="K27" s="121">
        <v>7331.724734640106</v>
      </c>
      <c r="L27" s="121">
        <v>9049.2320402359</v>
      </c>
      <c r="M27" s="121">
        <v>32.31868585798536</v>
      </c>
      <c r="N27" s="121">
        <v>181940.35051508987</v>
      </c>
      <c r="O27" s="121">
        <v>11717.832101080976</v>
      </c>
      <c r="P27" s="121">
        <v>25148.554552635174</v>
      </c>
      <c r="Q27" s="121">
        <v>0</v>
      </c>
      <c r="R27" s="121">
        <v>5004.779352865161</v>
      </c>
      <c r="S27" s="121">
        <v>5641.91915977973</v>
      </c>
      <c r="T27" s="121">
        <v>618.6719864242912</v>
      </c>
      <c r="U27" s="121">
        <v>52877.98701878661</v>
      </c>
      <c r="V27" s="121">
        <v>1689.8055748603772</v>
      </c>
      <c r="W27" s="121">
        <v>16468.678922204825</v>
      </c>
      <c r="X27" s="121">
        <v>540.6454448528692</v>
      </c>
      <c r="Y27" s="121">
        <v>7294.789093659552</v>
      </c>
      <c r="Z27" s="121">
        <v>1791.3785875569026</v>
      </c>
      <c r="AA27" s="121">
        <v>3522.7367585204042</v>
      </c>
      <c r="AB27" s="121">
        <v>153490.6730498176</v>
      </c>
      <c r="AC27" s="158">
        <v>5752.726082721393</v>
      </c>
      <c r="AD27" s="142">
        <f t="shared" si="0"/>
        <v>973900.9752502881</v>
      </c>
      <c r="AE27" s="81">
        <v>248.4254856734823</v>
      </c>
      <c r="AF27" s="138">
        <v>0</v>
      </c>
      <c r="AG27" s="81">
        <v>0</v>
      </c>
      <c r="AH27" s="81">
        <v>0</v>
      </c>
      <c r="AI27" s="81">
        <v>0</v>
      </c>
      <c r="AJ27" s="81">
        <v>0</v>
      </c>
      <c r="AK27" s="81">
        <v>0</v>
      </c>
      <c r="AL27" s="81">
        <v>0</v>
      </c>
      <c r="AM27" s="81">
        <v>1157.7565087047196</v>
      </c>
      <c r="AN27" s="81">
        <v>155.19561944620756</v>
      </c>
      <c r="AO27" s="81">
        <v>79.40240994922247</v>
      </c>
      <c r="AP27" s="81">
        <v>126.32201582830847</v>
      </c>
      <c r="AQ27" s="81">
        <v>7185.589991272612</v>
      </c>
      <c r="AR27" s="81">
        <v>7185.589991272612</v>
      </c>
      <c r="AS27" s="81">
        <v>1017.1383092668995</v>
      </c>
      <c r="AT27" s="81">
        <v>0</v>
      </c>
      <c r="AU27" s="81">
        <v>9.374546629188012</v>
      </c>
      <c r="AV27" s="81">
        <v>0</v>
      </c>
      <c r="AW27" s="81">
        <v>0</v>
      </c>
      <c r="AX27" s="81">
        <v>0</v>
      </c>
      <c r="AY27" s="81">
        <v>0</v>
      </c>
      <c r="AZ27" s="81">
        <v>0</v>
      </c>
      <c r="BA27" s="81">
        <v>0</v>
      </c>
      <c r="BB27" s="81">
        <v>42.18545983134606</v>
      </c>
      <c r="BC27" s="81">
        <v>0</v>
      </c>
      <c r="BD27" s="81"/>
      <c r="BE27" s="81">
        <v>3196.720400553112</v>
      </c>
      <c r="BF27" s="81">
        <v>0</v>
      </c>
      <c r="BG27" s="81">
        <v>140.61819943782018</v>
      </c>
      <c r="BH27" s="81">
        <v>0</v>
      </c>
      <c r="BI27" s="81">
        <v>0</v>
      </c>
      <c r="BJ27" s="81">
        <v>0</v>
      </c>
      <c r="BK27" s="81">
        <v>23.43636657297003</v>
      </c>
      <c r="BL27" s="81">
        <v>0</v>
      </c>
      <c r="BM27" s="81">
        <v>0</v>
      </c>
      <c r="BN27" s="81">
        <v>0</v>
      </c>
      <c r="BO27" s="81">
        <v>0</v>
      </c>
      <c r="BP27" s="81">
        <v>0</v>
      </c>
      <c r="BQ27" s="81">
        <v>0</v>
      </c>
      <c r="BR27" s="81">
        <v>0</v>
      </c>
      <c r="BS27" s="81">
        <v>421.85459831346054</v>
      </c>
      <c r="BT27" s="81">
        <v>0</v>
      </c>
      <c r="BU27" s="81">
        <v>960.8910294917713</v>
      </c>
      <c r="BV27" s="81">
        <v>0</v>
      </c>
      <c r="BW27" s="81">
        <v>0</v>
      </c>
      <c r="BX27" s="81">
        <v>0</v>
      </c>
      <c r="BY27" s="81">
        <v>3876.375031169243</v>
      </c>
      <c r="BZ27" s="81">
        <v>0</v>
      </c>
      <c r="CA27" s="81">
        <v>131.24365280863216</v>
      </c>
      <c r="CB27" s="81">
        <v>0</v>
      </c>
      <c r="CC27" s="81">
        <v>0</v>
      </c>
      <c r="CD27" s="81">
        <v>42.18545983134606</v>
      </c>
      <c r="CE27" s="81">
        <v>126.55637949403817</v>
      </c>
      <c r="CF27" s="81">
        <v>0</v>
      </c>
      <c r="CG27" s="81">
        <v>0</v>
      </c>
      <c r="CH27" s="81">
        <v>0</v>
      </c>
      <c r="CI27" s="81">
        <v>0</v>
      </c>
      <c r="CJ27" s="81">
        <v>0</v>
      </c>
      <c r="CK27" s="142">
        <v>0</v>
      </c>
      <c r="CL27" s="134"/>
      <c r="CM27" s="134"/>
      <c r="CN27" s="134"/>
      <c r="CO27" s="134"/>
      <c r="CP27" s="134"/>
      <c r="CQ27" s="134"/>
      <c r="CR27" s="134"/>
      <c r="CS27" s="134"/>
      <c r="CT27" s="134"/>
      <c r="CU27" s="134"/>
      <c r="CV27" s="137"/>
      <c r="CW27" s="137"/>
    </row>
    <row r="28" spans="1:101" ht="12.75">
      <c r="A28" s="66" t="s">
        <v>42</v>
      </c>
      <c r="B28" s="22" t="s">
        <v>257</v>
      </c>
      <c r="C28" s="25" t="s">
        <v>138</v>
      </c>
      <c r="D28" s="39" t="s">
        <v>139</v>
      </c>
      <c r="E28" s="71">
        <v>3023749</v>
      </c>
      <c r="F28" s="72">
        <v>3033649.344134404</v>
      </c>
      <c r="G28" s="121">
        <v>376313.6724560316</v>
      </c>
      <c r="H28" s="121">
        <v>186099.95049591348</v>
      </c>
      <c r="I28" s="121">
        <v>143403.50213500837</v>
      </c>
      <c r="J28" s="121">
        <v>569243.126359316</v>
      </c>
      <c r="K28" s="121">
        <v>279800.7372450433</v>
      </c>
      <c r="L28" s="121">
        <v>52418.44732904497</v>
      </c>
      <c r="M28" s="121">
        <v>56242.96923717272</v>
      </c>
      <c r="N28" s="121">
        <v>958605.1676783717</v>
      </c>
      <c r="O28" s="121">
        <v>69243.12984085064</v>
      </c>
      <c r="P28" s="121">
        <v>123541.69928439538</v>
      </c>
      <c r="Q28" s="121">
        <v>0</v>
      </c>
      <c r="R28" s="121">
        <v>5881.407640230062</v>
      </c>
      <c r="S28" s="121">
        <v>3213.8839564098694</v>
      </c>
      <c r="T28" s="121">
        <v>19958.21936930529</v>
      </c>
      <c r="U28" s="121">
        <v>0</v>
      </c>
      <c r="V28" s="121">
        <v>0</v>
      </c>
      <c r="W28" s="121">
        <v>22497.187694869084</v>
      </c>
      <c r="X28" s="121">
        <v>0</v>
      </c>
      <c r="Y28" s="121">
        <v>26112.80714583019</v>
      </c>
      <c r="Z28" s="121">
        <v>0</v>
      </c>
      <c r="AA28" s="121">
        <v>140607.4230929318</v>
      </c>
      <c r="AB28" s="121">
        <v>0</v>
      </c>
      <c r="AC28" s="158">
        <v>0</v>
      </c>
      <c r="AD28" s="142">
        <f>SUM(G28:AC28)</f>
        <v>3033183.3309607245</v>
      </c>
      <c r="AE28" s="81">
        <v>0</v>
      </c>
      <c r="AF28" s="138">
        <v>0</v>
      </c>
      <c r="AG28" s="81">
        <v>0</v>
      </c>
      <c r="AH28" s="81">
        <v>0</v>
      </c>
      <c r="AI28" s="81">
        <v>0</v>
      </c>
      <c r="AJ28" s="81">
        <v>0</v>
      </c>
      <c r="AK28" s="81">
        <v>0</v>
      </c>
      <c r="AL28" s="81">
        <v>0</v>
      </c>
      <c r="AM28" s="81">
        <v>0</v>
      </c>
      <c r="AN28" s="81">
        <v>0</v>
      </c>
      <c r="AO28" s="81">
        <v>0</v>
      </c>
      <c r="AP28" s="81">
        <v>0</v>
      </c>
      <c r="AQ28" s="81">
        <v>0</v>
      </c>
      <c r="AR28" s="81">
        <v>0</v>
      </c>
      <c r="AS28" s="81">
        <v>0</v>
      </c>
      <c r="AT28" s="81">
        <v>0</v>
      </c>
      <c r="AU28" s="81">
        <v>0</v>
      </c>
      <c r="AV28" s="81">
        <v>0</v>
      </c>
      <c r="AW28" s="81">
        <v>0</v>
      </c>
      <c r="AX28" s="81">
        <v>0</v>
      </c>
      <c r="AY28" s="81">
        <v>0</v>
      </c>
      <c r="AZ28" s="81">
        <v>0</v>
      </c>
      <c r="BA28" s="81">
        <v>954.8443631334328</v>
      </c>
      <c r="BB28" s="81">
        <v>0</v>
      </c>
      <c r="BC28" s="81">
        <v>0</v>
      </c>
      <c r="BD28" s="81"/>
      <c r="BE28" s="81">
        <v>0</v>
      </c>
      <c r="BF28" s="81">
        <v>0</v>
      </c>
      <c r="BG28" s="81">
        <v>0</v>
      </c>
      <c r="BH28" s="81">
        <v>0</v>
      </c>
      <c r="BI28" s="81">
        <v>0</v>
      </c>
      <c r="BJ28" s="81">
        <v>0</v>
      </c>
      <c r="BK28" s="81">
        <v>0</v>
      </c>
      <c r="BL28" s="81">
        <v>0</v>
      </c>
      <c r="BM28" s="81">
        <v>0</v>
      </c>
      <c r="BN28" s="81">
        <v>0</v>
      </c>
      <c r="BO28" s="81">
        <v>0</v>
      </c>
      <c r="BP28" s="81">
        <v>0</v>
      </c>
      <c r="BQ28" s="81">
        <v>0</v>
      </c>
      <c r="BR28" s="81">
        <v>0</v>
      </c>
      <c r="BS28" s="81">
        <v>0</v>
      </c>
      <c r="BT28" s="81">
        <v>0</v>
      </c>
      <c r="BU28" s="81">
        <v>0</v>
      </c>
      <c r="BV28" s="81">
        <v>0</v>
      </c>
      <c r="BW28" s="81">
        <v>0</v>
      </c>
      <c r="BX28" s="81">
        <v>0</v>
      </c>
      <c r="BY28" s="81">
        <v>0</v>
      </c>
      <c r="BZ28" s="81">
        <v>0</v>
      </c>
      <c r="CA28" s="81">
        <v>0</v>
      </c>
      <c r="CB28" s="81">
        <v>0</v>
      </c>
      <c r="CC28" s="81">
        <v>0</v>
      </c>
      <c r="CD28" s="81">
        <v>0</v>
      </c>
      <c r="CE28" s="81">
        <v>0</v>
      </c>
      <c r="CF28" s="81">
        <v>0</v>
      </c>
      <c r="CG28" s="81">
        <v>0</v>
      </c>
      <c r="CH28" s="81">
        <v>0</v>
      </c>
      <c r="CI28" s="81">
        <v>0</v>
      </c>
      <c r="CJ28" s="81">
        <v>0</v>
      </c>
      <c r="CK28" s="142">
        <v>0</v>
      </c>
      <c r="CL28" s="134"/>
      <c r="CM28" s="134"/>
      <c r="CN28" s="134"/>
      <c r="CO28" s="134"/>
      <c r="CP28" s="134"/>
      <c r="CQ28" s="134"/>
      <c r="CR28" s="134"/>
      <c r="CS28" s="134"/>
      <c r="CT28" s="134"/>
      <c r="CU28" s="134"/>
      <c r="CV28" s="137"/>
      <c r="CW28" s="137"/>
    </row>
    <row r="29" spans="1:101" ht="12.75">
      <c r="A29" s="68" t="s">
        <v>236</v>
      </c>
      <c r="B29" s="22" t="s">
        <v>140</v>
      </c>
      <c r="C29" s="25" t="s">
        <v>138</v>
      </c>
      <c r="D29" s="39" t="s">
        <v>139</v>
      </c>
      <c r="E29" s="71">
        <v>602695</v>
      </c>
      <c r="F29" s="72">
        <v>690517.3838982692</v>
      </c>
      <c r="G29" s="121">
        <v>85656.2849400885</v>
      </c>
      <c r="H29" s="121">
        <v>42359.955414261036</v>
      </c>
      <c r="I29" s="121">
        <v>32641.416295386014</v>
      </c>
      <c r="J29" s="121">
        <v>129570.76768800474</v>
      </c>
      <c r="K29" s="121">
        <v>63688.07043201047</v>
      </c>
      <c r="L29" s="121">
        <v>11931.454499725369</v>
      </c>
      <c r="M29" s="121">
        <v>12801.989806572285</v>
      </c>
      <c r="N29" s="121">
        <v>218197.11426321798</v>
      </c>
      <c r="O29" s="121">
        <v>15761.078307577136</v>
      </c>
      <c r="P29" s="121">
        <v>28120.48503797935</v>
      </c>
      <c r="Q29" s="121">
        <v>0</v>
      </c>
      <c r="R29" s="121">
        <v>1338.7223626301304</v>
      </c>
      <c r="S29" s="121">
        <v>731.5422746612734</v>
      </c>
      <c r="T29" s="121">
        <v>4542.877525646508</v>
      </c>
      <c r="U29" s="121">
        <v>0</v>
      </c>
      <c r="V29" s="121">
        <v>0</v>
      </c>
      <c r="W29" s="121">
        <v>5120.795922628913</v>
      </c>
      <c r="X29" s="121">
        <v>0</v>
      </c>
      <c r="Y29" s="121">
        <v>5943.780981622846</v>
      </c>
      <c r="Z29" s="121">
        <v>0</v>
      </c>
      <c r="AA29" s="121">
        <v>32004.974516430713</v>
      </c>
      <c r="AB29" s="121">
        <v>0</v>
      </c>
      <c r="AC29" s="158">
        <v>0</v>
      </c>
      <c r="AD29" s="142">
        <f t="shared" si="0"/>
        <v>690411.3102684433</v>
      </c>
      <c r="AE29" s="81">
        <v>0</v>
      </c>
      <c r="AF29" s="138">
        <v>0</v>
      </c>
      <c r="AG29" s="81">
        <v>0</v>
      </c>
      <c r="AH29" s="81">
        <v>0</v>
      </c>
      <c r="AI29" s="81">
        <v>0</v>
      </c>
      <c r="AJ29" s="81">
        <v>0</v>
      </c>
      <c r="AK29" s="81">
        <v>0</v>
      </c>
      <c r="AL29" s="81">
        <v>0</v>
      </c>
      <c r="AM29" s="81">
        <v>0</v>
      </c>
      <c r="AN29" s="81">
        <v>0</v>
      </c>
      <c r="AO29" s="81">
        <v>0</v>
      </c>
      <c r="AP29" s="81">
        <v>0</v>
      </c>
      <c r="AQ29" s="81">
        <v>0</v>
      </c>
      <c r="AR29" s="81">
        <v>0</v>
      </c>
      <c r="AS29" s="81">
        <v>0</v>
      </c>
      <c r="AT29" s="81">
        <v>0</v>
      </c>
      <c r="AU29" s="81">
        <v>0</v>
      </c>
      <c r="AV29" s="81">
        <v>0</v>
      </c>
      <c r="AW29" s="81">
        <v>0</v>
      </c>
      <c r="AX29" s="81">
        <v>0</v>
      </c>
      <c r="AY29" s="81">
        <v>0</v>
      </c>
      <c r="AZ29" s="81">
        <v>0</v>
      </c>
      <c r="BA29" s="81">
        <v>215.86565117559408</v>
      </c>
      <c r="BB29" s="81">
        <v>0</v>
      </c>
      <c r="BC29" s="81">
        <v>0</v>
      </c>
      <c r="BD29" s="81"/>
      <c r="BE29" s="81">
        <v>0</v>
      </c>
      <c r="BF29" s="81">
        <v>0</v>
      </c>
      <c r="BG29" s="81">
        <v>0</v>
      </c>
      <c r="BH29" s="81">
        <v>0</v>
      </c>
      <c r="BI29" s="81">
        <v>0</v>
      </c>
      <c r="BJ29" s="81">
        <v>0</v>
      </c>
      <c r="BK29" s="81">
        <v>0</v>
      </c>
      <c r="BL29" s="81">
        <v>0</v>
      </c>
      <c r="BM29" s="81">
        <v>0</v>
      </c>
      <c r="BN29" s="81">
        <v>0</v>
      </c>
      <c r="BO29" s="81">
        <v>0</v>
      </c>
      <c r="BP29" s="81">
        <v>0</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142">
        <v>0</v>
      </c>
      <c r="CL29" s="134"/>
      <c r="CM29" s="134"/>
      <c r="CN29" s="134"/>
      <c r="CO29" s="134"/>
      <c r="CP29" s="134"/>
      <c r="CQ29" s="134"/>
      <c r="CR29" s="134"/>
      <c r="CS29" s="134"/>
      <c r="CT29" s="134"/>
      <c r="CU29" s="134"/>
      <c r="CV29" s="137"/>
      <c r="CW29" s="137"/>
    </row>
    <row r="30" spans="1:101" ht="12.75">
      <c r="A30" s="66" t="s">
        <v>37</v>
      </c>
      <c r="B30" s="22" t="s">
        <v>248</v>
      </c>
      <c r="C30" s="25" t="s">
        <v>127</v>
      </c>
      <c r="D30" s="39" t="s">
        <v>128</v>
      </c>
      <c r="E30" s="71">
        <v>583487</v>
      </c>
      <c r="F30" s="118">
        <v>641702.3499343565</v>
      </c>
      <c r="G30" s="121">
        <v>229947.24215614278</v>
      </c>
      <c r="H30" s="121">
        <v>0</v>
      </c>
      <c r="I30" s="121">
        <v>0</v>
      </c>
      <c r="J30" s="121">
        <v>0</v>
      </c>
      <c r="K30" s="121">
        <v>0</v>
      </c>
      <c r="L30" s="121">
        <v>0</v>
      </c>
      <c r="M30" s="121">
        <v>0</v>
      </c>
      <c r="N30" s="121">
        <v>288170.8052678365</v>
      </c>
      <c r="O30" s="121">
        <v>0</v>
      </c>
      <c r="P30" s="121">
        <v>39832.17134757544</v>
      </c>
      <c r="Q30" s="121">
        <v>0</v>
      </c>
      <c r="R30" s="121">
        <v>0</v>
      </c>
      <c r="S30" s="121">
        <v>0</v>
      </c>
      <c r="T30" s="121">
        <v>0</v>
      </c>
      <c r="U30" s="121">
        <v>83752.13116280182</v>
      </c>
      <c r="V30" s="121">
        <v>0</v>
      </c>
      <c r="W30" s="121">
        <v>0</v>
      </c>
      <c r="X30" s="121">
        <v>0</v>
      </c>
      <c r="Y30" s="121">
        <v>0</v>
      </c>
      <c r="Z30" s="121">
        <v>0</v>
      </c>
      <c r="AA30" s="121">
        <v>0</v>
      </c>
      <c r="AB30" s="121">
        <v>0</v>
      </c>
      <c r="AC30" s="158">
        <v>0</v>
      </c>
      <c r="AD30" s="142">
        <f t="shared" si="0"/>
        <v>641702.3499343565</v>
      </c>
      <c r="AE30" s="81">
        <v>0</v>
      </c>
      <c r="AF30" s="138">
        <v>0</v>
      </c>
      <c r="AG30" s="81">
        <v>0</v>
      </c>
      <c r="AH30" s="81">
        <v>0</v>
      </c>
      <c r="AI30" s="81">
        <v>0</v>
      </c>
      <c r="AJ30" s="81">
        <v>0</v>
      </c>
      <c r="AK30" s="81">
        <v>0</v>
      </c>
      <c r="AL30" s="81">
        <v>0</v>
      </c>
      <c r="AM30" s="81">
        <v>0</v>
      </c>
      <c r="AN30" s="81">
        <v>0</v>
      </c>
      <c r="AO30" s="81">
        <v>0</v>
      </c>
      <c r="AP30" s="81">
        <v>0</v>
      </c>
      <c r="AQ30" s="81">
        <v>0</v>
      </c>
      <c r="AR30" s="81">
        <v>0</v>
      </c>
      <c r="AS30" s="81">
        <v>0</v>
      </c>
      <c r="AT30" s="81">
        <v>0</v>
      </c>
      <c r="AU30" s="81">
        <v>0</v>
      </c>
      <c r="AV30" s="81">
        <v>0</v>
      </c>
      <c r="AW30" s="81">
        <v>0</v>
      </c>
      <c r="AX30" s="81">
        <v>0</v>
      </c>
      <c r="AY30" s="81">
        <v>0</v>
      </c>
      <c r="AZ30" s="81">
        <v>0</v>
      </c>
      <c r="BA30" s="81">
        <v>0</v>
      </c>
      <c r="BB30" s="81">
        <v>0</v>
      </c>
      <c r="BC30" s="81">
        <v>0</v>
      </c>
      <c r="BD30" s="81"/>
      <c r="BE30" s="81">
        <v>0</v>
      </c>
      <c r="BF30" s="81">
        <v>0</v>
      </c>
      <c r="BG30" s="81">
        <v>0</v>
      </c>
      <c r="BH30" s="81">
        <v>0</v>
      </c>
      <c r="BI30" s="81">
        <v>0</v>
      </c>
      <c r="BJ30" s="81">
        <v>0</v>
      </c>
      <c r="BK30" s="81">
        <v>0</v>
      </c>
      <c r="BL30" s="81">
        <v>0</v>
      </c>
      <c r="BM30" s="81">
        <v>0</v>
      </c>
      <c r="BN30" s="81">
        <v>0</v>
      </c>
      <c r="BO30" s="81">
        <v>0</v>
      </c>
      <c r="BP30" s="81">
        <v>0</v>
      </c>
      <c r="BQ30" s="81">
        <v>0</v>
      </c>
      <c r="BR30" s="81">
        <v>0</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142">
        <v>0</v>
      </c>
      <c r="CL30" s="134"/>
      <c r="CM30" s="134"/>
      <c r="CN30" s="134"/>
      <c r="CO30" s="134"/>
      <c r="CP30" s="134"/>
      <c r="CQ30" s="134"/>
      <c r="CR30" s="134"/>
      <c r="CS30" s="134"/>
      <c r="CT30" s="134"/>
      <c r="CU30" s="134"/>
      <c r="CV30" s="137"/>
      <c r="CW30" s="137"/>
    </row>
    <row r="31" spans="1:101" ht="12.75">
      <c r="A31" s="66" t="s">
        <v>38</v>
      </c>
      <c r="B31" s="22" t="s">
        <v>129</v>
      </c>
      <c r="C31" s="25" t="s">
        <v>113</v>
      </c>
      <c r="D31" s="39" t="s">
        <v>114</v>
      </c>
      <c r="E31" s="71">
        <v>53031</v>
      </c>
      <c r="F31" s="72">
        <v>55238.1245535222</v>
      </c>
      <c r="G31" s="121">
        <v>11089.603465879702</v>
      </c>
      <c r="H31" s="121">
        <v>2906.201470431757</v>
      </c>
      <c r="I31" s="121">
        <v>1811.8756278256467</v>
      </c>
      <c r="J31" s="121">
        <v>12073.425513972265</v>
      </c>
      <c r="K31" s="121">
        <v>2737.626804311599</v>
      </c>
      <c r="L31" s="121">
        <v>867.1165100093754</v>
      </c>
      <c r="M31" s="121">
        <v>853.2632646330413</v>
      </c>
      <c r="N31" s="121">
        <v>11759.391771400598</v>
      </c>
      <c r="O31" s="121">
        <v>924.381960373175</v>
      </c>
      <c r="P31" s="121">
        <v>2753.3325185463964</v>
      </c>
      <c r="Q31" s="121">
        <v>14.33649812202014</v>
      </c>
      <c r="R31" s="121">
        <v>508.3013463374669</v>
      </c>
      <c r="S31" s="121">
        <v>507.01267234897074</v>
      </c>
      <c r="T31" s="121">
        <v>297.6031492183394</v>
      </c>
      <c r="U31" s="121">
        <v>1517.1719950814236</v>
      </c>
      <c r="V31" s="121">
        <v>90.12663707045245</v>
      </c>
      <c r="W31" s="121">
        <v>473.3460643995077</v>
      </c>
      <c r="X31" s="121">
        <v>0</v>
      </c>
      <c r="Y31" s="121">
        <v>458.7679399046445</v>
      </c>
      <c r="Z31" s="121">
        <v>0</v>
      </c>
      <c r="AA31" s="121">
        <v>0</v>
      </c>
      <c r="AB31" s="121">
        <v>3595.2393436558145</v>
      </c>
      <c r="AC31" s="158">
        <v>0</v>
      </c>
      <c r="AD31" s="142">
        <f t="shared" si="0"/>
        <v>55238.124553522204</v>
      </c>
      <c r="AE31" s="81">
        <v>0</v>
      </c>
      <c r="AF31" s="138">
        <v>0</v>
      </c>
      <c r="AG31" s="81">
        <v>0</v>
      </c>
      <c r="AH31" s="81">
        <v>0</v>
      </c>
      <c r="AI31" s="81">
        <v>0</v>
      </c>
      <c r="AJ31" s="81">
        <v>0</v>
      </c>
      <c r="AK31" s="81">
        <v>0</v>
      </c>
      <c r="AL31" s="81">
        <v>0</v>
      </c>
      <c r="AM31" s="81">
        <v>0</v>
      </c>
      <c r="AN31" s="81">
        <v>0</v>
      </c>
      <c r="AO31" s="81">
        <v>0</v>
      </c>
      <c r="AP31" s="81">
        <v>0</v>
      </c>
      <c r="AQ31" s="81">
        <v>0</v>
      </c>
      <c r="AR31" s="81">
        <v>0</v>
      </c>
      <c r="AS31" s="81">
        <v>0</v>
      </c>
      <c r="AT31" s="81">
        <v>0</v>
      </c>
      <c r="AU31" s="81">
        <v>0</v>
      </c>
      <c r="AV31" s="81">
        <v>0</v>
      </c>
      <c r="AW31" s="81">
        <v>0</v>
      </c>
      <c r="AX31" s="81">
        <v>0</v>
      </c>
      <c r="AY31" s="81">
        <v>0</v>
      </c>
      <c r="AZ31" s="81">
        <v>0</v>
      </c>
      <c r="BA31" s="81">
        <v>0</v>
      </c>
      <c r="BB31" s="81">
        <v>0</v>
      </c>
      <c r="BC31" s="81">
        <v>0</v>
      </c>
      <c r="BD31" s="81"/>
      <c r="BE31" s="81">
        <v>0</v>
      </c>
      <c r="BF31" s="81">
        <v>0</v>
      </c>
      <c r="BG31" s="81">
        <v>0</v>
      </c>
      <c r="BH31" s="81">
        <v>0</v>
      </c>
      <c r="BI31" s="81">
        <v>0</v>
      </c>
      <c r="BJ31" s="81">
        <v>0</v>
      </c>
      <c r="BK31" s="81">
        <v>0</v>
      </c>
      <c r="BL31" s="81">
        <v>0</v>
      </c>
      <c r="BM31" s="81">
        <v>0</v>
      </c>
      <c r="BN31" s="81">
        <v>0</v>
      </c>
      <c r="BO31" s="81">
        <v>0</v>
      </c>
      <c r="BP31" s="81">
        <v>0</v>
      </c>
      <c r="BQ31" s="81">
        <v>0</v>
      </c>
      <c r="BR31" s="81">
        <v>0</v>
      </c>
      <c r="BS31" s="81">
        <v>0</v>
      </c>
      <c r="BT31" s="81">
        <v>0</v>
      </c>
      <c r="BU31" s="81">
        <v>0</v>
      </c>
      <c r="BV31" s="81">
        <v>0</v>
      </c>
      <c r="BW31" s="81">
        <v>0</v>
      </c>
      <c r="BX31" s="81">
        <v>0</v>
      </c>
      <c r="BY31" s="81">
        <v>0</v>
      </c>
      <c r="BZ31" s="81">
        <v>0</v>
      </c>
      <c r="CA31" s="81">
        <v>0</v>
      </c>
      <c r="CB31" s="81">
        <v>0</v>
      </c>
      <c r="CC31" s="81">
        <v>0</v>
      </c>
      <c r="CD31" s="81">
        <v>0</v>
      </c>
      <c r="CE31" s="81">
        <v>0</v>
      </c>
      <c r="CF31" s="81">
        <v>0</v>
      </c>
      <c r="CG31" s="81">
        <v>0</v>
      </c>
      <c r="CH31" s="81">
        <v>0</v>
      </c>
      <c r="CI31" s="81">
        <v>0</v>
      </c>
      <c r="CJ31" s="81">
        <v>0</v>
      </c>
      <c r="CK31" s="142">
        <v>0</v>
      </c>
      <c r="CL31" s="134"/>
      <c r="CM31" s="134"/>
      <c r="CN31" s="134"/>
      <c r="CO31" s="134"/>
      <c r="CP31" s="134"/>
      <c r="CQ31" s="134"/>
      <c r="CR31" s="134"/>
      <c r="CS31" s="134"/>
      <c r="CT31" s="134"/>
      <c r="CU31" s="134"/>
      <c r="CV31" s="137"/>
      <c r="CW31" s="137"/>
    </row>
    <row r="32" spans="1:101" ht="12.75">
      <c r="A32" s="68" t="s">
        <v>277</v>
      </c>
      <c r="B32" s="22" t="s">
        <v>279</v>
      </c>
      <c r="C32" s="25" t="s">
        <v>131</v>
      </c>
      <c r="D32" s="39" t="s">
        <v>132</v>
      </c>
      <c r="E32" s="71"/>
      <c r="F32" s="72">
        <v>109767.82154932813</v>
      </c>
      <c r="G32" s="121">
        <v>44885.84323000767</v>
      </c>
      <c r="H32" s="121">
        <v>0</v>
      </c>
      <c r="I32" s="121">
        <v>0</v>
      </c>
      <c r="J32" s="121">
        <v>0</v>
      </c>
      <c r="K32" s="121">
        <v>0</v>
      </c>
      <c r="L32" s="121">
        <v>0</v>
      </c>
      <c r="M32" s="121">
        <v>0</v>
      </c>
      <c r="N32" s="121">
        <v>47596.85205655443</v>
      </c>
      <c r="O32" s="121">
        <v>0</v>
      </c>
      <c r="P32" s="121">
        <v>11144.280511724508</v>
      </c>
      <c r="Q32" s="121">
        <v>0</v>
      </c>
      <c r="R32" s="121">
        <v>0</v>
      </c>
      <c r="S32" s="121">
        <v>0</v>
      </c>
      <c r="T32" s="121">
        <v>0</v>
      </c>
      <c r="U32" s="121">
        <v>6140.845751041525</v>
      </c>
      <c r="V32" s="121">
        <v>0</v>
      </c>
      <c r="W32" s="121">
        <v>0</v>
      </c>
      <c r="X32" s="121">
        <v>0</v>
      </c>
      <c r="Y32" s="121">
        <v>0</v>
      </c>
      <c r="Z32" s="121">
        <v>0</v>
      </c>
      <c r="AA32" s="121">
        <v>0</v>
      </c>
      <c r="AB32" s="121">
        <v>0</v>
      </c>
      <c r="AC32" s="158">
        <v>0</v>
      </c>
      <c r="AD32" s="142"/>
      <c r="AE32" s="81"/>
      <c r="AF32" s="138"/>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142"/>
      <c r="CL32" s="134"/>
      <c r="CM32" s="134"/>
      <c r="CN32" s="134"/>
      <c r="CO32" s="134"/>
      <c r="CP32" s="134"/>
      <c r="CQ32" s="134"/>
      <c r="CR32" s="134"/>
      <c r="CS32" s="134"/>
      <c r="CT32" s="134"/>
      <c r="CU32" s="134"/>
      <c r="CV32" s="137"/>
      <c r="CW32" s="137"/>
    </row>
    <row r="33" spans="1:101" ht="12.75">
      <c r="A33" s="66" t="s">
        <v>39</v>
      </c>
      <c r="B33" s="22" t="s">
        <v>130</v>
      </c>
      <c r="C33" s="25" t="s">
        <v>131</v>
      </c>
      <c r="D33" s="39" t="s">
        <v>132</v>
      </c>
      <c r="E33" s="71">
        <v>883823</v>
      </c>
      <c r="F33" s="72">
        <v>1050307.03823291</v>
      </c>
      <c r="G33" s="121">
        <v>429487.5893142349</v>
      </c>
      <c r="H33" s="121">
        <v>0</v>
      </c>
      <c r="I33" s="121">
        <v>0</v>
      </c>
      <c r="J33" s="121">
        <v>0</v>
      </c>
      <c r="K33" s="121">
        <v>0</v>
      </c>
      <c r="L33" s="121">
        <v>0</v>
      </c>
      <c r="M33" s="121">
        <v>0</v>
      </c>
      <c r="N33" s="121">
        <v>455427.7201380395</v>
      </c>
      <c r="O33" s="121">
        <v>0</v>
      </c>
      <c r="P33" s="121">
        <v>106633.40214186613</v>
      </c>
      <c r="Q33" s="121">
        <v>0</v>
      </c>
      <c r="R33" s="121">
        <v>0</v>
      </c>
      <c r="S33" s="121">
        <v>0</v>
      </c>
      <c r="T33" s="121">
        <v>0</v>
      </c>
      <c r="U33" s="121">
        <v>58758.32663876941</v>
      </c>
      <c r="V33" s="121">
        <v>0</v>
      </c>
      <c r="W33" s="121">
        <v>0</v>
      </c>
      <c r="X33" s="121">
        <v>0</v>
      </c>
      <c r="Y33" s="121">
        <v>0</v>
      </c>
      <c r="Z33" s="121">
        <v>0</v>
      </c>
      <c r="AA33" s="121">
        <v>0</v>
      </c>
      <c r="AB33" s="121">
        <v>0</v>
      </c>
      <c r="AC33" s="158">
        <v>0</v>
      </c>
      <c r="AD33" s="142">
        <f t="shared" si="0"/>
        <v>1050307.03823291</v>
      </c>
      <c r="AE33" s="81">
        <v>0</v>
      </c>
      <c r="AF33" s="138">
        <v>0</v>
      </c>
      <c r="AG33" s="81">
        <v>0</v>
      </c>
      <c r="AH33" s="81">
        <v>0</v>
      </c>
      <c r="AI33" s="81">
        <v>0</v>
      </c>
      <c r="AJ33" s="81">
        <v>0</v>
      </c>
      <c r="AK33" s="81">
        <v>0</v>
      </c>
      <c r="AL33" s="81">
        <v>0</v>
      </c>
      <c r="AM33" s="81">
        <v>0</v>
      </c>
      <c r="AN33" s="81">
        <v>0</v>
      </c>
      <c r="AO33" s="81">
        <v>0</v>
      </c>
      <c r="AP33" s="81">
        <v>0</v>
      </c>
      <c r="AQ33" s="81">
        <v>0</v>
      </c>
      <c r="AR33" s="81">
        <v>0</v>
      </c>
      <c r="AS33" s="81">
        <v>0</v>
      </c>
      <c r="AT33" s="81">
        <v>0</v>
      </c>
      <c r="AU33" s="81">
        <v>0</v>
      </c>
      <c r="AV33" s="81">
        <v>0</v>
      </c>
      <c r="AW33" s="81">
        <v>0</v>
      </c>
      <c r="AX33" s="81">
        <v>0</v>
      </c>
      <c r="AY33" s="81">
        <v>0</v>
      </c>
      <c r="AZ33" s="81">
        <v>0</v>
      </c>
      <c r="BA33" s="81">
        <v>0</v>
      </c>
      <c r="BB33" s="81">
        <v>0</v>
      </c>
      <c r="BC33" s="81">
        <v>0</v>
      </c>
      <c r="BD33" s="81"/>
      <c r="BE33" s="81">
        <v>0</v>
      </c>
      <c r="BF33" s="81">
        <v>0</v>
      </c>
      <c r="BG33" s="81">
        <v>0</v>
      </c>
      <c r="BH33" s="81">
        <v>0</v>
      </c>
      <c r="BI33" s="81">
        <v>0</v>
      </c>
      <c r="BJ33" s="81">
        <v>0</v>
      </c>
      <c r="BK33" s="81">
        <v>0</v>
      </c>
      <c r="BL33" s="81">
        <v>0</v>
      </c>
      <c r="BM33" s="81">
        <v>0</v>
      </c>
      <c r="BN33" s="81">
        <v>0</v>
      </c>
      <c r="BO33" s="81">
        <v>0</v>
      </c>
      <c r="BP33" s="81">
        <v>0</v>
      </c>
      <c r="BQ33" s="81">
        <v>0</v>
      </c>
      <c r="BR33" s="81">
        <v>0</v>
      </c>
      <c r="BS33" s="81">
        <v>0</v>
      </c>
      <c r="BT33" s="81">
        <v>0</v>
      </c>
      <c r="BU33" s="81">
        <v>0</v>
      </c>
      <c r="BV33" s="81">
        <v>0</v>
      </c>
      <c r="BW33" s="81">
        <v>0</v>
      </c>
      <c r="BX33" s="81">
        <v>0</v>
      </c>
      <c r="BY33" s="81">
        <v>0</v>
      </c>
      <c r="BZ33" s="81">
        <v>0</v>
      </c>
      <c r="CA33" s="81">
        <v>0</v>
      </c>
      <c r="CB33" s="81">
        <v>0</v>
      </c>
      <c r="CC33" s="81">
        <v>0</v>
      </c>
      <c r="CD33" s="81">
        <v>0</v>
      </c>
      <c r="CE33" s="81">
        <v>0</v>
      </c>
      <c r="CF33" s="81">
        <v>0</v>
      </c>
      <c r="CG33" s="81">
        <v>0</v>
      </c>
      <c r="CH33" s="81">
        <v>0</v>
      </c>
      <c r="CI33" s="81">
        <v>0</v>
      </c>
      <c r="CJ33" s="81">
        <v>0</v>
      </c>
      <c r="CK33" s="142">
        <v>0</v>
      </c>
      <c r="CL33" s="134"/>
      <c r="CM33" s="134"/>
      <c r="CN33" s="134"/>
      <c r="CO33" s="134"/>
      <c r="CP33" s="134"/>
      <c r="CQ33" s="134"/>
      <c r="CR33" s="134"/>
      <c r="CS33" s="134"/>
      <c r="CT33" s="134"/>
      <c r="CU33" s="134"/>
      <c r="CV33" s="137"/>
      <c r="CW33" s="137"/>
    </row>
    <row r="34" spans="1:101" ht="12.75">
      <c r="A34" s="17" t="s">
        <v>40</v>
      </c>
      <c r="B34" s="22" t="s">
        <v>258</v>
      </c>
      <c r="C34" s="25" t="s">
        <v>133</v>
      </c>
      <c r="D34" s="39" t="s">
        <v>134</v>
      </c>
      <c r="E34" s="71">
        <v>249577</v>
      </c>
      <c r="F34" s="72">
        <v>323455.5869101385</v>
      </c>
      <c r="G34" s="121">
        <v>47313.37787113545</v>
      </c>
      <c r="H34" s="121">
        <v>1618.9917185352758</v>
      </c>
      <c r="I34" s="121">
        <v>11355.51161690123</v>
      </c>
      <c r="J34" s="121">
        <v>97440.43094084058</v>
      </c>
      <c r="K34" s="121">
        <v>2389.3669600687895</v>
      </c>
      <c r="L34" s="121">
        <v>2949.0927214954836</v>
      </c>
      <c r="M34" s="121">
        <v>10.532474005341014</v>
      </c>
      <c r="N34" s="121">
        <v>59293.314732639046</v>
      </c>
      <c r="O34" s="121">
        <v>3818.774146507927</v>
      </c>
      <c r="P34" s="121">
        <v>8195.769415298928</v>
      </c>
      <c r="Q34" s="121">
        <v>0</v>
      </c>
      <c r="R34" s="121">
        <v>1631.028831684237</v>
      </c>
      <c r="S34" s="121">
        <v>1838.669033503817</v>
      </c>
      <c r="T34" s="121">
        <v>201.6216452450994</v>
      </c>
      <c r="U34" s="121">
        <v>17232.632111881518</v>
      </c>
      <c r="V34" s="121">
        <v>550.6979265649729</v>
      </c>
      <c r="W34" s="121">
        <v>5367.047825293056</v>
      </c>
      <c r="X34" s="121">
        <v>176.19324371791893</v>
      </c>
      <c r="Y34" s="121">
        <v>2377.329846919829</v>
      </c>
      <c r="Z34" s="121">
        <v>583.7999877246161</v>
      </c>
      <c r="AA34" s="121">
        <v>1148.0396665821704</v>
      </c>
      <c r="AB34" s="121">
        <v>50021.72832965171</v>
      </c>
      <c r="AC34" s="158">
        <v>1874.7803729507004</v>
      </c>
      <c r="AD34" s="142">
        <f t="shared" si="0"/>
        <v>317388.7314191477</v>
      </c>
      <c r="AE34" s="81">
        <v>74.02341902308032</v>
      </c>
      <c r="AF34" s="138">
        <v>0</v>
      </c>
      <c r="AG34" s="81">
        <v>0</v>
      </c>
      <c r="AH34" s="81">
        <v>0</v>
      </c>
      <c r="AI34" s="81">
        <v>0</v>
      </c>
      <c r="AJ34" s="81">
        <v>0</v>
      </c>
      <c r="AK34" s="81">
        <v>0</v>
      </c>
      <c r="AL34" s="81">
        <v>0</v>
      </c>
      <c r="AM34" s="81">
        <v>344.97706601322346</v>
      </c>
      <c r="AN34" s="81">
        <v>46.243686865173395</v>
      </c>
      <c r="AO34" s="81">
        <v>23.65956072171662</v>
      </c>
      <c r="AP34" s="81">
        <v>37.64021023909462</v>
      </c>
      <c r="AQ34" s="81">
        <v>2141.0924785355123</v>
      </c>
      <c r="AR34" s="81">
        <v>2141.0924785355123</v>
      </c>
      <c r="AS34" s="81">
        <v>303.0770175095931</v>
      </c>
      <c r="AT34" s="81">
        <v>0</v>
      </c>
      <c r="AU34" s="81">
        <v>2.7933365669086916</v>
      </c>
      <c r="AV34" s="81">
        <v>0</v>
      </c>
      <c r="AW34" s="81">
        <v>0</v>
      </c>
      <c r="AX34" s="81">
        <v>0</v>
      </c>
      <c r="AY34" s="81">
        <v>0</v>
      </c>
      <c r="AZ34" s="81">
        <v>0</v>
      </c>
      <c r="BA34" s="81">
        <v>0</v>
      </c>
      <c r="BB34" s="81">
        <v>12.570014551089113</v>
      </c>
      <c r="BC34" s="81">
        <v>0</v>
      </c>
      <c r="BD34" s="81"/>
      <c r="BE34" s="81">
        <v>952.5277693158638</v>
      </c>
      <c r="BF34" s="81">
        <v>0</v>
      </c>
      <c r="BG34" s="81">
        <v>41.90004850363037</v>
      </c>
      <c r="BH34" s="81">
        <v>0</v>
      </c>
      <c r="BI34" s="81">
        <v>0</v>
      </c>
      <c r="BJ34" s="81">
        <v>0</v>
      </c>
      <c r="BK34" s="81">
        <v>6.983341417271729</v>
      </c>
      <c r="BL34" s="81">
        <v>0</v>
      </c>
      <c r="BM34" s="81">
        <v>0</v>
      </c>
      <c r="BN34" s="81">
        <v>0</v>
      </c>
      <c r="BO34" s="81">
        <v>0</v>
      </c>
      <c r="BP34" s="81">
        <v>0</v>
      </c>
      <c r="BQ34" s="81">
        <v>0</v>
      </c>
      <c r="BR34" s="81">
        <v>0</v>
      </c>
      <c r="BS34" s="81">
        <v>125.70014551089112</v>
      </c>
      <c r="BT34" s="81">
        <v>0</v>
      </c>
      <c r="BU34" s="81">
        <v>286.3169981081409</v>
      </c>
      <c r="BV34" s="81">
        <v>0</v>
      </c>
      <c r="BW34" s="81">
        <v>0</v>
      </c>
      <c r="BX34" s="81">
        <v>0</v>
      </c>
      <c r="BY34" s="81">
        <v>1155.0446704167439</v>
      </c>
      <c r="BZ34" s="81">
        <v>0</v>
      </c>
      <c r="CA34" s="81">
        <v>39.10671193672168</v>
      </c>
      <c r="CB34" s="81">
        <v>0</v>
      </c>
      <c r="CC34" s="81">
        <v>0</v>
      </c>
      <c r="CD34" s="81">
        <v>12.570014551089113</v>
      </c>
      <c r="CE34" s="81">
        <v>37.710043653267334</v>
      </c>
      <c r="CF34" s="81">
        <v>0</v>
      </c>
      <c r="CG34" s="81">
        <v>0</v>
      </c>
      <c r="CH34" s="81">
        <v>0</v>
      </c>
      <c r="CI34" s="81">
        <v>0</v>
      </c>
      <c r="CJ34" s="81">
        <v>0</v>
      </c>
      <c r="CK34" s="142">
        <v>0</v>
      </c>
      <c r="CL34" s="134"/>
      <c r="CM34" s="134"/>
      <c r="CN34" s="134"/>
      <c r="CO34" s="134"/>
      <c r="CP34" s="134"/>
      <c r="CQ34" s="134"/>
      <c r="CR34" s="134"/>
      <c r="CS34" s="134"/>
      <c r="CT34" s="134"/>
      <c r="CU34" s="134"/>
      <c r="CV34" s="137"/>
      <c r="CW34" s="137"/>
    </row>
    <row r="35" spans="1:101" ht="12.75">
      <c r="A35" s="68" t="s">
        <v>239</v>
      </c>
      <c r="B35" s="22" t="s">
        <v>141</v>
      </c>
      <c r="C35" s="25" t="s">
        <v>113</v>
      </c>
      <c r="D35" s="39" t="s">
        <v>114</v>
      </c>
      <c r="E35" s="71">
        <v>27508</v>
      </c>
      <c r="F35" s="72">
        <v>29457.52242988075</v>
      </c>
      <c r="G35" s="121">
        <v>5913.890912753749</v>
      </c>
      <c r="H35" s="121">
        <v>1549.8262421644276</v>
      </c>
      <c r="I35" s="121">
        <v>966.2414750361934</v>
      </c>
      <c r="J35" s="121">
        <v>6438.545945540338</v>
      </c>
      <c r="K35" s="121">
        <v>1459.9283311024276</v>
      </c>
      <c r="L35" s="121">
        <v>462.4180174359733</v>
      </c>
      <c r="M35" s="121">
        <v>455.03032479256007</v>
      </c>
      <c r="N35" s="121">
        <v>6271.077261722498</v>
      </c>
      <c r="O35" s="121">
        <v>492.956677142176</v>
      </c>
      <c r="P35" s="121">
        <v>1468.3039128783903</v>
      </c>
      <c r="Q35" s="121">
        <v>7.6454028519044455</v>
      </c>
      <c r="R35" s="121">
        <v>271.06818763128626</v>
      </c>
      <c r="S35" s="121">
        <v>270.3809604086432</v>
      </c>
      <c r="T35" s="121">
        <v>158.70653672914003</v>
      </c>
      <c r="U35" s="121">
        <v>809.0811995580002</v>
      </c>
      <c r="V35" s="121">
        <v>48.06295388360154</v>
      </c>
      <c r="W35" s="121">
        <v>252.4271492170923</v>
      </c>
      <c r="X35" s="121">
        <v>0</v>
      </c>
      <c r="Y35" s="121">
        <v>244.65289126094225</v>
      </c>
      <c r="Z35" s="121">
        <v>0</v>
      </c>
      <c r="AA35" s="121">
        <v>0</v>
      </c>
      <c r="AB35" s="121">
        <v>1917.278047771408</v>
      </c>
      <c r="AC35" s="158">
        <v>0</v>
      </c>
      <c r="AD35" s="142">
        <f t="shared" si="0"/>
        <v>29457.522429880744</v>
      </c>
      <c r="AE35" s="81">
        <v>0</v>
      </c>
      <c r="AF35" s="138">
        <v>0</v>
      </c>
      <c r="AG35" s="81">
        <v>0</v>
      </c>
      <c r="AH35" s="81">
        <v>0</v>
      </c>
      <c r="AI35" s="81">
        <v>0</v>
      </c>
      <c r="AJ35" s="81">
        <v>0</v>
      </c>
      <c r="AK35" s="81">
        <v>0</v>
      </c>
      <c r="AL35" s="81">
        <v>0</v>
      </c>
      <c r="AM35" s="81">
        <v>0</v>
      </c>
      <c r="AN35" s="81">
        <v>0</v>
      </c>
      <c r="AO35" s="81">
        <v>0</v>
      </c>
      <c r="AP35" s="81">
        <v>0</v>
      </c>
      <c r="AQ35" s="81">
        <v>0</v>
      </c>
      <c r="AR35" s="81">
        <v>0</v>
      </c>
      <c r="AS35" s="81">
        <v>0</v>
      </c>
      <c r="AT35" s="81">
        <v>0</v>
      </c>
      <c r="AU35" s="81">
        <v>0</v>
      </c>
      <c r="AV35" s="81">
        <v>0</v>
      </c>
      <c r="AW35" s="81">
        <v>0</v>
      </c>
      <c r="AX35" s="81">
        <v>0</v>
      </c>
      <c r="AY35" s="81">
        <v>0</v>
      </c>
      <c r="AZ35" s="81">
        <v>0</v>
      </c>
      <c r="BA35" s="81">
        <v>0</v>
      </c>
      <c r="BB35" s="81">
        <v>0</v>
      </c>
      <c r="BC35" s="81">
        <v>0</v>
      </c>
      <c r="BD35" s="81"/>
      <c r="BE35" s="81">
        <v>0</v>
      </c>
      <c r="BF35" s="81">
        <v>0</v>
      </c>
      <c r="BG35" s="81">
        <v>0</v>
      </c>
      <c r="BH35" s="81">
        <v>0</v>
      </c>
      <c r="BI35" s="81">
        <v>0</v>
      </c>
      <c r="BJ35" s="81">
        <v>0</v>
      </c>
      <c r="BK35" s="81">
        <v>0</v>
      </c>
      <c r="BL35" s="81">
        <v>0</v>
      </c>
      <c r="BM35" s="81">
        <v>0</v>
      </c>
      <c r="BN35" s="81">
        <v>0</v>
      </c>
      <c r="BO35" s="81">
        <v>0</v>
      </c>
      <c r="BP35" s="81">
        <v>0</v>
      </c>
      <c r="BQ35" s="81">
        <v>0</v>
      </c>
      <c r="BR35" s="81">
        <v>0</v>
      </c>
      <c r="BS35" s="81">
        <v>0</v>
      </c>
      <c r="BT35" s="81">
        <v>0</v>
      </c>
      <c r="BU35" s="81">
        <v>0</v>
      </c>
      <c r="BV35" s="81">
        <v>0</v>
      </c>
      <c r="BW35" s="81">
        <v>0</v>
      </c>
      <c r="BX35" s="81">
        <v>0</v>
      </c>
      <c r="BY35" s="81">
        <v>0</v>
      </c>
      <c r="BZ35" s="81">
        <v>0</v>
      </c>
      <c r="CA35" s="81">
        <v>0</v>
      </c>
      <c r="CB35" s="81">
        <v>0</v>
      </c>
      <c r="CC35" s="81">
        <v>0</v>
      </c>
      <c r="CD35" s="81">
        <v>0</v>
      </c>
      <c r="CE35" s="81">
        <v>0</v>
      </c>
      <c r="CF35" s="81">
        <v>0</v>
      </c>
      <c r="CG35" s="81">
        <v>0</v>
      </c>
      <c r="CH35" s="81">
        <v>0</v>
      </c>
      <c r="CI35" s="81">
        <v>0</v>
      </c>
      <c r="CJ35" s="81">
        <v>0</v>
      </c>
      <c r="CK35" s="142">
        <v>0</v>
      </c>
      <c r="CL35" s="134"/>
      <c r="CM35" s="134"/>
      <c r="CN35" s="134"/>
      <c r="CO35" s="134"/>
      <c r="CP35" s="134"/>
      <c r="CQ35" s="134"/>
      <c r="CR35" s="134"/>
      <c r="CS35" s="134"/>
      <c r="CT35" s="134"/>
      <c r="CU35" s="134"/>
      <c r="CV35" s="137"/>
      <c r="CW35" s="137"/>
    </row>
    <row r="36" spans="1:101" ht="12.75">
      <c r="A36" s="98" t="s">
        <v>237</v>
      </c>
      <c r="B36" s="17" t="s">
        <v>238</v>
      </c>
      <c r="C36" s="25" t="s">
        <v>133</v>
      </c>
      <c r="D36" s="39" t="s">
        <v>134</v>
      </c>
      <c r="E36" s="73">
        <v>0</v>
      </c>
      <c r="F36" s="120">
        <v>8531.934651226162</v>
      </c>
      <c r="G36" s="159">
        <v>1248.0064171451315</v>
      </c>
      <c r="H36" s="159">
        <v>42.70487851321869</v>
      </c>
      <c r="I36" s="159">
        <v>299.5294778245924</v>
      </c>
      <c r="J36" s="159">
        <v>2570.2304205539426</v>
      </c>
      <c r="K36" s="159">
        <v>63.025415500921255</v>
      </c>
      <c r="L36" s="159">
        <v>77.7895556560489</v>
      </c>
      <c r="M36" s="159">
        <v>0.2778198416287461</v>
      </c>
      <c r="N36" s="159">
        <v>1564.0066427234283</v>
      </c>
      <c r="O36" s="159">
        <v>100.7295368648225</v>
      </c>
      <c r="P36" s="159">
        <v>216.18352533596854</v>
      </c>
      <c r="Q36" s="159">
        <v>0</v>
      </c>
      <c r="R36" s="159">
        <v>43.02238690365154</v>
      </c>
      <c r="S36" s="159">
        <v>48.49940663861825</v>
      </c>
      <c r="T36" s="159">
        <v>5.318265539750282</v>
      </c>
      <c r="U36" s="159">
        <v>454.5529494534327</v>
      </c>
      <c r="V36" s="159">
        <v>14.52600886230301</v>
      </c>
      <c r="W36" s="159">
        <v>141.5690535842482</v>
      </c>
      <c r="X36" s="159">
        <v>4.647529064960881</v>
      </c>
      <c r="Y36" s="159">
        <v>62.70790711048841</v>
      </c>
      <c r="Z36" s="159">
        <v>15.399156935993354</v>
      </c>
      <c r="AA36" s="159">
        <v>30.282362737533326</v>
      </c>
      <c r="AB36" s="159">
        <v>1319.4458049925233</v>
      </c>
      <c r="AC36" s="160">
        <v>49.45193180991681</v>
      </c>
      <c r="AD36" s="142">
        <f t="shared" si="0"/>
        <v>8371.906453593123</v>
      </c>
      <c r="AE36" s="81">
        <v>0</v>
      </c>
      <c r="AF36" s="138">
        <v>0</v>
      </c>
      <c r="AG36" s="81">
        <v>0</v>
      </c>
      <c r="AH36" s="81">
        <v>0</v>
      </c>
      <c r="AI36" s="81">
        <v>0</v>
      </c>
      <c r="AJ36" s="81">
        <v>0</v>
      </c>
      <c r="AK36" s="81">
        <v>0</v>
      </c>
      <c r="AL36" s="81">
        <v>0</v>
      </c>
      <c r="AM36" s="81">
        <v>0</v>
      </c>
      <c r="AN36" s="81">
        <v>0</v>
      </c>
      <c r="AO36" s="81">
        <v>0</v>
      </c>
      <c r="AP36" s="81">
        <v>0</v>
      </c>
      <c r="AQ36" s="81">
        <v>0</v>
      </c>
      <c r="AR36" s="81">
        <v>0</v>
      </c>
      <c r="AS36" s="81">
        <v>0</v>
      </c>
      <c r="AT36" s="81">
        <v>0</v>
      </c>
      <c r="AU36" s="81">
        <v>0</v>
      </c>
      <c r="AV36" s="81">
        <v>0</v>
      </c>
      <c r="AW36" s="81">
        <v>0</v>
      </c>
      <c r="AX36" s="81">
        <v>0</v>
      </c>
      <c r="AY36" s="81">
        <v>0</v>
      </c>
      <c r="AZ36" s="81">
        <v>0</v>
      </c>
      <c r="BA36" s="81">
        <v>0</v>
      </c>
      <c r="BB36" s="81">
        <v>0</v>
      </c>
      <c r="BC36" s="81">
        <v>0</v>
      </c>
      <c r="BD36" s="81"/>
      <c r="BE36" s="81">
        <v>0</v>
      </c>
      <c r="BF36" s="81">
        <v>0</v>
      </c>
      <c r="BG36" s="81">
        <v>0</v>
      </c>
      <c r="BH36" s="81">
        <v>0</v>
      </c>
      <c r="BI36" s="81">
        <v>0</v>
      </c>
      <c r="BJ36" s="81">
        <v>0</v>
      </c>
      <c r="BK36" s="81">
        <v>0</v>
      </c>
      <c r="BL36" s="81">
        <v>0</v>
      </c>
      <c r="BM36" s="81">
        <v>0</v>
      </c>
      <c r="BN36" s="81">
        <v>0</v>
      </c>
      <c r="BO36" s="81">
        <v>0</v>
      </c>
      <c r="BP36" s="81">
        <v>0</v>
      </c>
      <c r="BQ36" s="81">
        <v>0</v>
      </c>
      <c r="BR36" s="81">
        <v>0</v>
      </c>
      <c r="BS36" s="81">
        <v>0</v>
      </c>
      <c r="BT36" s="81">
        <v>0</v>
      </c>
      <c r="BU36" s="81">
        <v>0</v>
      </c>
      <c r="BV36" s="81">
        <v>0</v>
      </c>
      <c r="BW36" s="81">
        <v>0</v>
      </c>
      <c r="BX36" s="81">
        <v>0</v>
      </c>
      <c r="BY36" s="81">
        <v>0</v>
      </c>
      <c r="BZ36" s="81">
        <v>0</v>
      </c>
      <c r="CA36" s="81">
        <v>0</v>
      </c>
      <c r="CB36" s="81">
        <v>0</v>
      </c>
      <c r="CC36" s="81">
        <v>0</v>
      </c>
      <c r="CD36" s="81">
        <v>0</v>
      </c>
      <c r="CE36" s="81">
        <v>0</v>
      </c>
      <c r="CF36" s="81">
        <v>0</v>
      </c>
      <c r="CG36" s="81">
        <v>0</v>
      </c>
      <c r="CH36" s="81">
        <v>0</v>
      </c>
      <c r="CI36" s="81">
        <v>0</v>
      </c>
      <c r="CJ36" s="81">
        <v>0</v>
      </c>
      <c r="CK36" s="142">
        <v>0</v>
      </c>
      <c r="CL36" s="134"/>
      <c r="CM36" s="134"/>
      <c r="CN36" s="134"/>
      <c r="CO36" s="134"/>
      <c r="CP36" s="134"/>
      <c r="CQ36" s="134"/>
      <c r="CR36" s="134"/>
      <c r="CS36" s="134"/>
      <c r="CT36" s="134"/>
      <c r="CU36" s="134"/>
      <c r="CV36" s="137"/>
      <c r="CW36" s="137"/>
    </row>
    <row r="37" spans="1:101" ht="12.75">
      <c r="A37" s="65" t="s">
        <v>41</v>
      </c>
      <c r="B37" s="60" t="s">
        <v>205</v>
      </c>
      <c r="C37" s="43" t="s">
        <v>135</v>
      </c>
      <c r="D37" s="126" t="s">
        <v>136</v>
      </c>
      <c r="E37" s="70">
        <v>1138120</v>
      </c>
      <c r="F37" s="119">
        <v>1225953.1963591515</v>
      </c>
      <c r="G37" s="156">
        <v>145746.59951540738</v>
      </c>
      <c r="H37" s="156">
        <v>95518.52493493549</v>
      </c>
      <c r="I37" s="156">
        <v>68804.06032377697</v>
      </c>
      <c r="J37" s="156">
        <v>221527.02414524136</v>
      </c>
      <c r="K37" s="156">
        <v>81044.71541497203</v>
      </c>
      <c r="L37" s="156">
        <v>17070.51684759867</v>
      </c>
      <c r="M37" s="156">
        <v>51494.87260989245</v>
      </c>
      <c r="N37" s="156">
        <v>275937.2018510933</v>
      </c>
      <c r="O37" s="156">
        <v>24545.62180818895</v>
      </c>
      <c r="P37" s="156">
        <v>58408.82449646892</v>
      </c>
      <c r="Q37" s="156">
        <v>0</v>
      </c>
      <c r="R37" s="156">
        <v>4697.649959666957</v>
      </c>
      <c r="S37" s="156">
        <v>2374.835078310209</v>
      </c>
      <c r="T37" s="156">
        <v>12094.353102635363</v>
      </c>
      <c r="U37" s="156">
        <v>9445.058368593747</v>
      </c>
      <c r="V37" s="156">
        <v>938.6252928559401</v>
      </c>
      <c r="W37" s="156">
        <v>22585.51870134773</v>
      </c>
      <c r="X37" s="156">
        <v>2977.5908386622764</v>
      </c>
      <c r="Y37" s="156">
        <v>26513.48410400921</v>
      </c>
      <c r="Z37" s="156">
        <v>2001.6467088614622</v>
      </c>
      <c r="AA37" s="156">
        <v>14221.869497537711</v>
      </c>
      <c r="AB37" s="156">
        <v>19360.560257462275</v>
      </c>
      <c r="AC37" s="157">
        <v>4037.2196331273562</v>
      </c>
      <c r="AD37" s="141">
        <f t="shared" si="0"/>
        <v>1161346.373490646</v>
      </c>
      <c r="AE37" s="135">
        <v>1143.4251713449664</v>
      </c>
      <c r="AF37" s="136">
        <v>635.236206302759</v>
      </c>
      <c r="AG37" s="135">
        <v>1673.2121674014675</v>
      </c>
      <c r="AH37" s="135">
        <v>3366.7518934046234</v>
      </c>
      <c r="AI37" s="135">
        <v>63.523620630275914</v>
      </c>
      <c r="AJ37" s="135">
        <v>0</v>
      </c>
      <c r="AK37" s="135">
        <v>1206.9487919752423</v>
      </c>
      <c r="AL37" s="135">
        <v>317.6181031513795</v>
      </c>
      <c r="AM37" s="135">
        <v>990.9684818323042</v>
      </c>
      <c r="AN37" s="135">
        <v>6757.769809890011</v>
      </c>
      <c r="AO37" s="135">
        <v>3457.463623664657</v>
      </c>
      <c r="AP37" s="135">
        <v>5500.510310375591</v>
      </c>
      <c r="AQ37" s="135">
        <v>0</v>
      </c>
      <c r="AR37" s="135">
        <v>0</v>
      </c>
      <c r="AS37" s="135">
        <v>0</v>
      </c>
      <c r="AT37" s="135">
        <v>0</v>
      </c>
      <c r="AU37" s="135">
        <v>0</v>
      </c>
      <c r="AV37" s="135">
        <v>0</v>
      </c>
      <c r="AW37" s="135">
        <v>0</v>
      </c>
      <c r="AX37" s="135">
        <v>0</v>
      </c>
      <c r="AY37" s="135">
        <v>0</v>
      </c>
      <c r="AZ37" s="135">
        <v>0</v>
      </c>
      <c r="BA37" s="135">
        <v>0</v>
      </c>
      <c r="BB37" s="135">
        <v>0</v>
      </c>
      <c r="BC37" s="135">
        <v>0</v>
      </c>
      <c r="BD37" s="135"/>
      <c r="BE37" s="135">
        <v>0</v>
      </c>
      <c r="BF37" s="135">
        <v>0</v>
      </c>
      <c r="BG37" s="135">
        <v>0</v>
      </c>
      <c r="BH37" s="135">
        <v>0</v>
      </c>
      <c r="BI37" s="135">
        <v>0</v>
      </c>
      <c r="BJ37" s="135">
        <v>0</v>
      </c>
      <c r="BK37" s="135">
        <v>0</v>
      </c>
      <c r="BL37" s="135">
        <v>0</v>
      </c>
      <c r="BM37" s="135">
        <v>0</v>
      </c>
      <c r="BN37" s="135">
        <v>0</v>
      </c>
      <c r="BO37" s="135">
        <v>0</v>
      </c>
      <c r="BP37" s="135">
        <v>0</v>
      </c>
      <c r="BQ37" s="135">
        <v>0</v>
      </c>
      <c r="BR37" s="135">
        <v>0</v>
      </c>
      <c r="BS37" s="135">
        <v>0</v>
      </c>
      <c r="BT37" s="135">
        <v>0</v>
      </c>
      <c r="BU37" s="135">
        <v>0</v>
      </c>
      <c r="BV37" s="135">
        <v>0</v>
      </c>
      <c r="BW37" s="135">
        <v>0</v>
      </c>
      <c r="BX37" s="135">
        <v>0</v>
      </c>
      <c r="BY37" s="135">
        <v>0</v>
      </c>
      <c r="BZ37" s="135">
        <v>0</v>
      </c>
      <c r="CA37" s="135">
        <v>0</v>
      </c>
      <c r="CB37" s="135">
        <v>0</v>
      </c>
      <c r="CC37" s="135">
        <v>0</v>
      </c>
      <c r="CD37" s="135">
        <v>0</v>
      </c>
      <c r="CE37" s="135">
        <v>0</v>
      </c>
      <c r="CF37" s="135">
        <v>0</v>
      </c>
      <c r="CG37" s="135">
        <v>0</v>
      </c>
      <c r="CH37" s="135">
        <v>0</v>
      </c>
      <c r="CI37" s="135">
        <v>0</v>
      </c>
      <c r="CJ37" s="135">
        <v>0</v>
      </c>
      <c r="CK37" s="141">
        <v>0</v>
      </c>
      <c r="CL37" s="134"/>
      <c r="CM37" s="134"/>
      <c r="CN37" s="134"/>
      <c r="CO37" s="134"/>
      <c r="CP37" s="134"/>
      <c r="CQ37" s="134"/>
      <c r="CR37" s="134"/>
      <c r="CS37" s="134"/>
      <c r="CT37" s="134"/>
      <c r="CU37" s="134"/>
      <c r="CV37" s="137"/>
      <c r="CW37" s="137"/>
    </row>
    <row r="38" spans="1:101" ht="12.75">
      <c r="A38" s="66">
        <v>2629</v>
      </c>
      <c r="B38" s="22" t="s">
        <v>203</v>
      </c>
      <c r="C38" s="25" t="s">
        <v>142</v>
      </c>
      <c r="D38" s="39" t="s">
        <v>143</v>
      </c>
      <c r="E38" s="71">
        <v>0</v>
      </c>
      <c r="F38" s="72">
        <v>0</v>
      </c>
      <c r="G38" s="121">
        <v>0</v>
      </c>
      <c r="H38" s="121">
        <v>0</v>
      </c>
      <c r="I38" s="121">
        <v>0</v>
      </c>
      <c r="J38" s="121">
        <v>0</v>
      </c>
      <c r="K38" s="121">
        <v>0</v>
      </c>
      <c r="L38" s="121">
        <v>0</v>
      </c>
      <c r="M38" s="121">
        <v>0</v>
      </c>
      <c r="N38" s="121">
        <v>0</v>
      </c>
      <c r="O38" s="121">
        <v>0</v>
      </c>
      <c r="P38" s="121">
        <v>0</v>
      </c>
      <c r="Q38" s="121">
        <v>0</v>
      </c>
      <c r="R38" s="121">
        <v>0</v>
      </c>
      <c r="S38" s="121">
        <v>0</v>
      </c>
      <c r="T38" s="121">
        <v>0</v>
      </c>
      <c r="U38" s="121">
        <v>0</v>
      </c>
      <c r="V38" s="121">
        <v>0</v>
      </c>
      <c r="W38" s="121">
        <v>0</v>
      </c>
      <c r="X38" s="121">
        <v>0</v>
      </c>
      <c r="Y38" s="121">
        <v>0</v>
      </c>
      <c r="Z38" s="121">
        <v>0</v>
      </c>
      <c r="AA38" s="121">
        <v>0</v>
      </c>
      <c r="AB38" s="121">
        <v>0</v>
      </c>
      <c r="AC38" s="158">
        <v>0</v>
      </c>
      <c r="AD38" s="142">
        <f t="shared" si="0"/>
        <v>0</v>
      </c>
      <c r="AE38" s="81">
        <v>0</v>
      </c>
      <c r="AF38" s="138">
        <v>0</v>
      </c>
      <c r="AG38" s="81">
        <v>0</v>
      </c>
      <c r="AH38" s="81">
        <v>0</v>
      </c>
      <c r="AI38" s="81">
        <v>0</v>
      </c>
      <c r="AJ38" s="81">
        <v>0</v>
      </c>
      <c r="AK38" s="81">
        <v>0</v>
      </c>
      <c r="AL38" s="81">
        <v>0</v>
      </c>
      <c r="AM38" s="81">
        <v>0</v>
      </c>
      <c r="AN38" s="81">
        <v>0</v>
      </c>
      <c r="AO38" s="81">
        <v>0</v>
      </c>
      <c r="AP38" s="81">
        <v>0</v>
      </c>
      <c r="AQ38" s="81">
        <v>0</v>
      </c>
      <c r="AR38" s="81">
        <v>0</v>
      </c>
      <c r="AS38" s="81">
        <v>0</v>
      </c>
      <c r="AT38" s="81">
        <v>0</v>
      </c>
      <c r="AU38" s="81">
        <v>0</v>
      </c>
      <c r="AV38" s="81">
        <v>0</v>
      </c>
      <c r="AW38" s="81">
        <v>0</v>
      </c>
      <c r="AX38" s="81">
        <v>0</v>
      </c>
      <c r="AY38" s="81">
        <v>0</v>
      </c>
      <c r="AZ38" s="81">
        <v>0</v>
      </c>
      <c r="BA38" s="81">
        <v>0</v>
      </c>
      <c r="BB38" s="81">
        <v>0</v>
      </c>
      <c r="BC38" s="81">
        <v>0</v>
      </c>
      <c r="BD38" s="81"/>
      <c r="BE38" s="81">
        <v>0</v>
      </c>
      <c r="BF38" s="81">
        <v>0</v>
      </c>
      <c r="BG38" s="81">
        <v>0</v>
      </c>
      <c r="BH38" s="81">
        <v>0</v>
      </c>
      <c r="BI38" s="81">
        <v>0</v>
      </c>
      <c r="BJ38" s="81">
        <v>0</v>
      </c>
      <c r="BK38" s="81">
        <v>0</v>
      </c>
      <c r="BL38" s="81">
        <v>0</v>
      </c>
      <c r="BM38" s="81">
        <v>0</v>
      </c>
      <c r="BN38" s="81">
        <v>0</v>
      </c>
      <c r="BO38" s="81">
        <v>0</v>
      </c>
      <c r="BP38" s="81">
        <v>0</v>
      </c>
      <c r="BQ38" s="81">
        <v>0</v>
      </c>
      <c r="BR38" s="81">
        <v>0</v>
      </c>
      <c r="BS38" s="81">
        <v>0</v>
      </c>
      <c r="BT38" s="81">
        <v>0</v>
      </c>
      <c r="BU38" s="81">
        <v>0</v>
      </c>
      <c r="BV38" s="81">
        <v>0</v>
      </c>
      <c r="BW38" s="81">
        <v>0</v>
      </c>
      <c r="BX38" s="81">
        <v>0</v>
      </c>
      <c r="BY38" s="81">
        <v>0</v>
      </c>
      <c r="BZ38" s="81">
        <v>0</v>
      </c>
      <c r="CA38" s="81">
        <v>0</v>
      </c>
      <c r="CB38" s="81">
        <v>0</v>
      </c>
      <c r="CC38" s="81">
        <v>0</v>
      </c>
      <c r="CD38" s="81">
        <v>0</v>
      </c>
      <c r="CE38" s="81">
        <v>0</v>
      </c>
      <c r="CF38" s="81">
        <v>0</v>
      </c>
      <c r="CG38" s="81">
        <v>0</v>
      </c>
      <c r="CH38" s="81">
        <v>0</v>
      </c>
      <c r="CI38" s="81">
        <v>0</v>
      </c>
      <c r="CJ38" s="81">
        <v>0</v>
      </c>
      <c r="CK38" s="142">
        <v>0</v>
      </c>
      <c r="CL38" s="134"/>
      <c r="CM38" s="134"/>
      <c r="CN38" s="134"/>
      <c r="CO38" s="134"/>
      <c r="CP38" s="134"/>
      <c r="CQ38" s="134"/>
      <c r="CR38" s="134"/>
      <c r="CS38" s="134"/>
      <c r="CT38" s="134"/>
      <c r="CU38" s="134"/>
      <c r="CV38" s="137"/>
      <c r="CW38" s="137"/>
    </row>
    <row r="39" spans="1:101" ht="12.75">
      <c r="A39" s="66">
        <v>2635</v>
      </c>
      <c r="B39" s="22" t="s">
        <v>204</v>
      </c>
      <c r="C39" s="25" t="s">
        <v>142</v>
      </c>
      <c r="D39" s="39" t="s">
        <v>143</v>
      </c>
      <c r="E39" s="71">
        <v>0</v>
      </c>
      <c r="F39" s="72">
        <v>18451.163829606787</v>
      </c>
      <c r="G39" s="121">
        <v>1012.2111818749805</v>
      </c>
      <c r="H39" s="121">
        <v>2088.047066610674</v>
      </c>
      <c r="I39" s="121">
        <v>1467.2242083940193</v>
      </c>
      <c r="J39" s="121">
        <v>4098.973281268969</v>
      </c>
      <c r="K39" s="121">
        <v>1392.0313777404492</v>
      </c>
      <c r="L39" s="121">
        <v>165.80983169761583</v>
      </c>
      <c r="M39" s="121">
        <v>1328.4066748797363</v>
      </c>
      <c r="N39" s="121">
        <v>4118.253494257064</v>
      </c>
      <c r="O39" s="121">
        <v>422.23666443927755</v>
      </c>
      <c r="P39" s="121">
        <v>965.9386707035528</v>
      </c>
      <c r="Q39" s="121">
        <v>0</v>
      </c>
      <c r="R39" s="121">
        <v>0</v>
      </c>
      <c r="S39" s="121">
        <v>0</v>
      </c>
      <c r="T39" s="121">
        <v>279.56308832737557</v>
      </c>
      <c r="U39" s="121">
        <v>0</v>
      </c>
      <c r="V39" s="121">
        <v>0</v>
      </c>
      <c r="W39" s="121">
        <v>487.7893885988001</v>
      </c>
      <c r="X39" s="121">
        <v>0</v>
      </c>
      <c r="Y39" s="121">
        <v>624.6789008142736</v>
      </c>
      <c r="Z39" s="121">
        <v>0</v>
      </c>
      <c r="AA39" s="121">
        <v>0</v>
      </c>
      <c r="AB39" s="121">
        <v>0</v>
      </c>
      <c r="AC39" s="158">
        <v>0</v>
      </c>
      <c r="AD39" s="142">
        <f t="shared" si="0"/>
        <v>18451.16382960679</v>
      </c>
      <c r="AE39" s="81">
        <v>0</v>
      </c>
      <c r="AF39" s="138">
        <v>0</v>
      </c>
      <c r="AG39" s="81">
        <v>0</v>
      </c>
      <c r="AH39" s="81">
        <v>0</v>
      </c>
      <c r="AI39" s="81">
        <v>0</v>
      </c>
      <c r="AJ39" s="81">
        <v>0</v>
      </c>
      <c r="AK39" s="81">
        <v>0</v>
      </c>
      <c r="AL39" s="81">
        <v>0</v>
      </c>
      <c r="AM39" s="81">
        <v>0</v>
      </c>
      <c r="AN39" s="81">
        <v>0</v>
      </c>
      <c r="AO39" s="81">
        <v>0</v>
      </c>
      <c r="AP39" s="81">
        <v>0</v>
      </c>
      <c r="AQ39" s="81">
        <v>0</v>
      </c>
      <c r="AR39" s="81">
        <v>0</v>
      </c>
      <c r="AS39" s="81">
        <v>0</v>
      </c>
      <c r="AT39" s="81">
        <v>0</v>
      </c>
      <c r="AU39" s="81">
        <v>0</v>
      </c>
      <c r="AV39" s="81">
        <v>0</v>
      </c>
      <c r="AW39" s="81">
        <v>0</v>
      </c>
      <c r="AX39" s="81">
        <v>0</v>
      </c>
      <c r="AY39" s="81">
        <v>0</v>
      </c>
      <c r="AZ39" s="81">
        <v>0</v>
      </c>
      <c r="BA39" s="81">
        <v>0</v>
      </c>
      <c r="BB39" s="81">
        <v>0</v>
      </c>
      <c r="BC39" s="81">
        <v>0</v>
      </c>
      <c r="BD39" s="81"/>
      <c r="BE39" s="81">
        <v>0</v>
      </c>
      <c r="BF39" s="81">
        <v>0</v>
      </c>
      <c r="BG39" s="81">
        <v>0</v>
      </c>
      <c r="BH39" s="81">
        <v>0</v>
      </c>
      <c r="BI39" s="81">
        <v>0</v>
      </c>
      <c r="BJ39" s="81">
        <v>0</v>
      </c>
      <c r="BK39" s="81">
        <v>0</v>
      </c>
      <c r="BL39" s="81">
        <v>0</v>
      </c>
      <c r="BM39" s="81">
        <v>0</v>
      </c>
      <c r="BN39" s="81">
        <v>0</v>
      </c>
      <c r="BO39" s="81">
        <v>0</v>
      </c>
      <c r="BP39" s="81">
        <v>0</v>
      </c>
      <c r="BQ39" s="81">
        <v>0</v>
      </c>
      <c r="BR39" s="81">
        <v>0</v>
      </c>
      <c r="BS39" s="81">
        <v>0</v>
      </c>
      <c r="BT39" s="81">
        <v>0</v>
      </c>
      <c r="BU39" s="81">
        <v>0</v>
      </c>
      <c r="BV39" s="81">
        <v>0</v>
      </c>
      <c r="BW39" s="81">
        <v>0</v>
      </c>
      <c r="BX39" s="81">
        <v>0</v>
      </c>
      <c r="BY39" s="81">
        <v>0</v>
      </c>
      <c r="BZ39" s="81">
        <v>0</v>
      </c>
      <c r="CA39" s="81">
        <v>0</v>
      </c>
      <c r="CB39" s="81">
        <v>0</v>
      </c>
      <c r="CC39" s="81">
        <v>0</v>
      </c>
      <c r="CD39" s="81">
        <v>0</v>
      </c>
      <c r="CE39" s="81">
        <v>0</v>
      </c>
      <c r="CF39" s="81">
        <v>0</v>
      </c>
      <c r="CG39" s="81">
        <v>0</v>
      </c>
      <c r="CH39" s="81">
        <v>0</v>
      </c>
      <c r="CI39" s="81">
        <v>0</v>
      </c>
      <c r="CJ39" s="81">
        <v>0</v>
      </c>
      <c r="CK39" s="142">
        <v>0</v>
      </c>
      <c r="CL39" s="134"/>
      <c r="CM39" s="134"/>
      <c r="CN39" s="134"/>
      <c r="CO39" s="134"/>
      <c r="CP39" s="134"/>
      <c r="CQ39" s="134"/>
      <c r="CR39" s="134"/>
      <c r="CS39" s="134"/>
      <c r="CT39" s="134"/>
      <c r="CU39" s="134"/>
      <c r="CV39" s="137"/>
      <c r="CW39" s="137"/>
    </row>
    <row r="40" spans="1:101" ht="12.75">
      <c r="A40" s="67" t="s">
        <v>43</v>
      </c>
      <c r="B40" s="23" t="s">
        <v>88</v>
      </c>
      <c r="C40" s="24" t="s">
        <v>142</v>
      </c>
      <c r="D40" s="107" t="s">
        <v>143</v>
      </c>
      <c r="E40" s="73">
        <v>2688056</v>
      </c>
      <c r="F40" s="120">
        <v>2690013.1338463635</v>
      </c>
      <c r="G40" s="159">
        <v>147571.25342417354</v>
      </c>
      <c r="H40" s="159">
        <v>304418.414206438</v>
      </c>
      <c r="I40" s="159">
        <v>213908.04543961157</v>
      </c>
      <c r="J40" s="159">
        <v>597593.3043424628</v>
      </c>
      <c r="K40" s="159">
        <v>202945.60947095868</v>
      </c>
      <c r="L40" s="159">
        <v>24173.576751388428</v>
      </c>
      <c r="M40" s="159">
        <v>193669.70211286776</v>
      </c>
      <c r="N40" s="159">
        <v>600404.1853600661</v>
      </c>
      <c r="O40" s="159">
        <v>61558.29428551239</v>
      </c>
      <c r="P40" s="159">
        <v>140825.13898192561</v>
      </c>
      <c r="Q40" s="159">
        <v>0</v>
      </c>
      <c r="R40" s="159">
        <v>0</v>
      </c>
      <c r="S40" s="159">
        <v>0</v>
      </c>
      <c r="T40" s="159">
        <v>40757.774755247934</v>
      </c>
      <c r="U40" s="159">
        <v>0</v>
      </c>
      <c r="V40" s="159">
        <v>0</v>
      </c>
      <c r="W40" s="159">
        <v>71115.28974536363</v>
      </c>
      <c r="X40" s="159">
        <v>0</v>
      </c>
      <c r="Y40" s="159">
        <v>91072.5449703471</v>
      </c>
      <c r="Z40" s="159">
        <v>0</v>
      </c>
      <c r="AA40" s="159">
        <v>0</v>
      </c>
      <c r="AB40" s="159">
        <v>0</v>
      </c>
      <c r="AC40" s="160">
        <v>0</v>
      </c>
      <c r="AD40" s="143">
        <f t="shared" si="0"/>
        <v>2690013.133846363</v>
      </c>
      <c r="AE40" s="139">
        <v>0</v>
      </c>
      <c r="AF40" s="140">
        <v>0</v>
      </c>
      <c r="AG40" s="139">
        <v>0</v>
      </c>
      <c r="AH40" s="139">
        <v>0</v>
      </c>
      <c r="AI40" s="139">
        <v>0</v>
      </c>
      <c r="AJ40" s="139">
        <v>0</v>
      </c>
      <c r="AK40" s="139">
        <v>0</v>
      </c>
      <c r="AL40" s="139">
        <v>0</v>
      </c>
      <c r="AM40" s="139">
        <v>0</v>
      </c>
      <c r="AN40" s="139">
        <v>0</v>
      </c>
      <c r="AO40" s="139">
        <v>0</v>
      </c>
      <c r="AP40" s="139">
        <v>0</v>
      </c>
      <c r="AQ40" s="139">
        <v>0</v>
      </c>
      <c r="AR40" s="139">
        <v>0</v>
      </c>
      <c r="AS40" s="139">
        <v>0</v>
      </c>
      <c r="AT40" s="139">
        <v>0</v>
      </c>
      <c r="AU40" s="139">
        <v>0</v>
      </c>
      <c r="AV40" s="139">
        <v>0</v>
      </c>
      <c r="AW40" s="139">
        <v>0</v>
      </c>
      <c r="AX40" s="139">
        <v>0</v>
      </c>
      <c r="AY40" s="139">
        <v>0</v>
      </c>
      <c r="AZ40" s="139">
        <v>0</v>
      </c>
      <c r="BA40" s="139">
        <v>0</v>
      </c>
      <c r="BB40" s="139">
        <v>0</v>
      </c>
      <c r="BC40" s="139">
        <v>0</v>
      </c>
      <c r="BD40" s="139"/>
      <c r="BE40" s="139">
        <v>0</v>
      </c>
      <c r="BF40" s="139">
        <v>0</v>
      </c>
      <c r="BG40" s="139">
        <v>0</v>
      </c>
      <c r="BH40" s="139">
        <v>0</v>
      </c>
      <c r="BI40" s="139">
        <v>0</v>
      </c>
      <c r="BJ40" s="139">
        <v>0</v>
      </c>
      <c r="BK40" s="139">
        <v>0</v>
      </c>
      <c r="BL40" s="139">
        <v>0</v>
      </c>
      <c r="BM40" s="139">
        <v>0</v>
      </c>
      <c r="BN40" s="139">
        <v>0</v>
      </c>
      <c r="BO40" s="139">
        <v>0</v>
      </c>
      <c r="BP40" s="139">
        <v>0</v>
      </c>
      <c r="BQ40" s="139">
        <v>0</v>
      </c>
      <c r="BR40" s="139">
        <v>0</v>
      </c>
      <c r="BS40" s="139">
        <v>0</v>
      </c>
      <c r="BT40" s="139">
        <v>0</v>
      </c>
      <c r="BU40" s="139">
        <v>0</v>
      </c>
      <c r="BV40" s="139">
        <v>0</v>
      </c>
      <c r="BW40" s="139">
        <v>0</v>
      </c>
      <c r="BX40" s="139">
        <v>0</v>
      </c>
      <c r="BY40" s="139">
        <v>0</v>
      </c>
      <c r="BZ40" s="139">
        <v>0</v>
      </c>
      <c r="CA40" s="139">
        <v>0</v>
      </c>
      <c r="CB40" s="139">
        <v>0</v>
      </c>
      <c r="CC40" s="139">
        <v>0</v>
      </c>
      <c r="CD40" s="139">
        <v>0</v>
      </c>
      <c r="CE40" s="139">
        <v>0</v>
      </c>
      <c r="CF40" s="139">
        <v>0</v>
      </c>
      <c r="CG40" s="139">
        <v>0</v>
      </c>
      <c r="CH40" s="139">
        <v>0</v>
      </c>
      <c r="CI40" s="139">
        <v>0</v>
      </c>
      <c r="CJ40" s="139">
        <v>0</v>
      </c>
      <c r="CK40" s="143">
        <v>0</v>
      </c>
      <c r="CL40" s="134"/>
      <c r="CM40" s="134"/>
      <c r="CN40" s="134"/>
      <c r="CO40" s="134"/>
      <c r="CP40" s="134"/>
      <c r="CQ40" s="134"/>
      <c r="CR40" s="134"/>
      <c r="CS40" s="134"/>
      <c r="CT40" s="134"/>
      <c r="CU40" s="134"/>
      <c r="CV40" s="137"/>
      <c r="CW40" s="137"/>
    </row>
    <row r="41" spans="1:101" ht="12.75">
      <c r="A41" s="65" t="s">
        <v>44</v>
      </c>
      <c r="B41" s="60" t="s">
        <v>144</v>
      </c>
      <c r="C41" s="43" t="s">
        <v>90</v>
      </c>
      <c r="D41" s="126" t="s">
        <v>91</v>
      </c>
      <c r="E41" s="70">
        <v>2287355</v>
      </c>
      <c r="F41" s="119">
        <v>2399231.80506246</v>
      </c>
      <c r="G41" s="156">
        <v>392990.51157253876</v>
      </c>
      <c r="H41" s="156">
        <v>102989.2192369063</v>
      </c>
      <c r="I41" s="156">
        <v>64208.781862745454</v>
      </c>
      <c r="J41" s="156">
        <v>427854.9439362228</v>
      </c>
      <c r="K41" s="156">
        <v>97015.3136341891</v>
      </c>
      <c r="L41" s="156">
        <v>30728.651561802875</v>
      </c>
      <c r="M41" s="156">
        <v>30237.723819964674</v>
      </c>
      <c r="N41" s="156">
        <v>416726.2970442045</v>
      </c>
      <c r="O41" s="156">
        <v>32758.009843471264</v>
      </c>
      <c r="P41" s="156">
        <v>97571.88869034286</v>
      </c>
      <c r="Q41" s="156">
        <v>508.0531281813963</v>
      </c>
      <c r="R41" s="156">
        <v>18013.052201981976</v>
      </c>
      <c r="S41" s="156">
        <v>17967.384505066795</v>
      </c>
      <c r="T41" s="156">
        <v>10546.383756349771</v>
      </c>
      <c r="U41" s="156">
        <v>53765.15042445484</v>
      </c>
      <c r="V41" s="156">
        <v>3193.884553005519</v>
      </c>
      <c r="W41" s="156">
        <v>16774.315923157672</v>
      </c>
      <c r="X41" s="156">
        <v>19683.348216654744</v>
      </c>
      <c r="Y41" s="156">
        <v>16257.700101804681</v>
      </c>
      <c r="Z41" s="156">
        <v>15484.20348530379</v>
      </c>
      <c r="AA41" s="156">
        <v>86574.53642695567</v>
      </c>
      <c r="AB41" s="156">
        <v>127407.1659312425</v>
      </c>
      <c r="AC41" s="157">
        <v>5893.987133115636</v>
      </c>
      <c r="AD41" s="142">
        <f t="shared" si="0"/>
        <v>2085150.5069896632</v>
      </c>
      <c r="AE41" s="81">
        <v>6180.466264372702</v>
      </c>
      <c r="AF41" s="138">
        <v>1347.458548429688</v>
      </c>
      <c r="AG41" s="81">
        <v>3759.347822331231</v>
      </c>
      <c r="AH41" s="81">
        <v>4740.7160345437205</v>
      </c>
      <c r="AI41" s="81">
        <v>827.548743213667</v>
      </c>
      <c r="AJ41" s="81">
        <v>5974.34817591428</v>
      </c>
      <c r="AK41" s="81">
        <v>4773.802602325367</v>
      </c>
      <c r="AL41" s="81">
        <v>587.5903715755034</v>
      </c>
      <c r="AM41" s="81">
        <v>4633.0424062445445</v>
      </c>
      <c r="AN41" s="81">
        <v>9237.443627361508</v>
      </c>
      <c r="AO41" s="81">
        <v>4726.1339488826325</v>
      </c>
      <c r="AP41" s="81">
        <v>7518.84946413146</v>
      </c>
      <c r="AQ41" s="81">
        <v>4937.604954862214</v>
      </c>
      <c r="AR41" s="81">
        <v>4937.604954862214</v>
      </c>
      <c r="AS41" s="81">
        <v>2036.5697695444146</v>
      </c>
      <c r="AT41" s="81">
        <v>1304.389097110018</v>
      </c>
      <c r="AU41" s="81">
        <v>14492.870369069089</v>
      </c>
      <c r="AV41" s="81">
        <v>10173.619679582143</v>
      </c>
      <c r="AW41" s="81">
        <v>1052.1251679519482</v>
      </c>
      <c r="AX41" s="81">
        <v>6509.639928030184</v>
      </c>
      <c r="AY41" s="81">
        <v>0</v>
      </c>
      <c r="AZ41" s="81">
        <v>46.145840699646854</v>
      </c>
      <c r="BA41" s="81">
        <v>2467.2642827411187</v>
      </c>
      <c r="BB41" s="81">
        <v>1698.166937747004</v>
      </c>
      <c r="BC41" s="81">
        <v>163.04863713875224</v>
      </c>
      <c r="BD41" s="81"/>
      <c r="BE41" s="81">
        <v>6968.021945646676</v>
      </c>
      <c r="BF41" s="81">
        <v>4531.521556705321</v>
      </c>
      <c r="BG41" s="81">
        <v>199.9653096984697</v>
      </c>
      <c r="BH41" s="81">
        <v>0</v>
      </c>
      <c r="BI41" s="81">
        <v>2713.375433139235</v>
      </c>
      <c r="BJ41" s="81">
        <v>584.5139821955269</v>
      </c>
      <c r="BK41" s="81">
        <v>1971.965592564909</v>
      </c>
      <c r="BL41" s="81">
        <v>0</v>
      </c>
      <c r="BM41" s="81">
        <v>6485.028812990371</v>
      </c>
      <c r="BN41" s="81">
        <v>10985.78647589593</v>
      </c>
      <c r="BO41" s="81">
        <v>6417.348246630889</v>
      </c>
      <c r="BP41" s="81">
        <v>19.99653096984697</v>
      </c>
      <c r="BQ41" s="81">
        <v>2042.7225483043674</v>
      </c>
      <c r="BR41" s="81">
        <v>193.81253093851677</v>
      </c>
      <c r="BS41" s="81">
        <v>11068.848989155293</v>
      </c>
      <c r="BT41" s="81">
        <v>375.3195043571278</v>
      </c>
      <c r="BU41" s="81">
        <v>86195.50820393238</v>
      </c>
      <c r="BV41" s="81">
        <v>707.5695573945851</v>
      </c>
      <c r="BW41" s="81">
        <v>4873.000777882708</v>
      </c>
      <c r="BX41" s="81">
        <v>4017.7645302492533</v>
      </c>
      <c r="BY41" s="81">
        <v>5085.271645101084</v>
      </c>
      <c r="BZ41" s="81">
        <v>0</v>
      </c>
      <c r="CA41" s="81">
        <v>443.00007071660986</v>
      </c>
      <c r="CB41" s="81">
        <v>6390.276020087099</v>
      </c>
      <c r="CC41" s="81">
        <v>1196.715468810842</v>
      </c>
      <c r="CD41" s="81">
        <v>833.70152197362</v>
      </c>
      <c r="CE41" s="81">
        <v>864.4654157733844</v>
      </c>
      <c r="CF41" s="81">
        <v>2937.9518578775164</v>
      </c>
      <c r="CG41" s="81">
        <v>3604.743874040513</v>
      </c>
      <c r="CH41" s="81">
        <v>829.0869379036551</v>
      </c>
      <c r="CI41" s="81">
        <v>4553.056282365156</v>
      </c>
      <c r="CJ41" s="81">
        <v>2153.47256598352</v>
      </c>
      <c r="CK41" s="142">
        <v>17212.398580968278</v>
      </c>
      <c r="CL41" s="134"/>
      <c r="CM41" s="134"/>
      <c r="CN41" s="134"/>
      <c r="CO41" s="134"/>
      <c r="CP41" s="134"/>
      <c r="CQ41" s="134"/>
      <c r="CR41" s="134"/>
      <c r="CS41" s="134"/>
      <c r="CT41" s="134"/>
      <c r="CU41" s="134"/>
      <c r="CV41" s="137"/>
      <c r="CW41" s="137"/>
    </row>
    <row r="42" spans="1:101" ht="12.75">
      <c r="A42" s="66" t="s">
        <v>45</v>
      </c>
      <c r="B42" s="22" t="s">
        <v>254</v>
      </c>
      <c r="C42" s="25" t="s">
        <v>100</v>
      </c>
      <c r="D42" s="39" t="s">
        <v>101</v>
      </c>
      <c r="E42" s="71">
        <v>1421264.7719999999</v>
      </c>
      <c r="F42" s="71">
        <v>1660490.8397765667</v>
      </c>
      <c r="G42" s="168">
        <v>218161.27897733037</v>
      </c>
      <c r="H42" s="81">
        <v>20765.64904452193</v>
      </c>
      <c r="I42" s="81">
        <v>24846.90517878443</v>
      </c>
      <c r="J42" s="81">
        <v>306662.33544580307</v>
      </c>
      <c r="K42" s="81">
        <v>154565.55695747727</v>
      </c>
      <c r="L42" s="81">
        <v>15040.998786837588</v>
      </c>
      <c r="M42" s="81">
        <v>14497.833487156393</v>
      </c>
      <c r="N42" s="81">
        <v>323618.7364617514</v>
      </c>
      <c r="O42" s="81">
        <v>37257.45227411111</v>
      </c>
      <c r="P42" s="81">
        <v>46948.76922424531</v>
      </c>
      <c r="Q42" s="81">
        <v>5364.714610010487</v>
      </c>
      <c r="R42" s="81">
        <v>22.407341344550517</v>
      </c>
      <c r="S42" s="81">
        <v>9833.702840703374</v>
      </c>
      <c r="T42" s="81">
        <v>2795.528560656834</v>
      </c>
      <c r="U42" s="81">
        <v>47049.74407891189</v>
      </c>
      <c r="V42" s="81">
        <v>5045.33908654259</v>
      </c>
      <c r="W42" s="81">
        <v>5011.5862559096595</v>
      </c>
      <c r="X42" s="81">
        <v>563.5871804002769</v>
      </c>
      <c r="Y42" s="81">
        <v>3054.489353664108</v>
      </c>
      <c r="Z42" s="81">
        <v>2564.9314908705105</v>
      </c>
      <c r="AA42" s="81">
        <v>211100.41371870707</v>
      </c>
      <c r="AB42" s="81">
        <v>25197.197160563162</v>
      </c>
      <c r="AC42" s="81">
        <v>11262.950853807044</v>
      </c>
      <c r="AD42" s="71">
        <v>1460122.3162481734</v>
      </c>
      <c r="AE42" s="81">
        <v>1812.500147642777</v>
      </c>
      <c r="AF42" s="81">
        <v>460.48210029025546</v>
      </c>
      <c r="AG42" s="81">
        <v>355.6614639490775</v>
      </c>
      <c r="AH42" s="81">
        <v>1873.5988073282765</v>
      </c>
      <c r="AI42" s="81">
        <v>0</v>
      </c>
      <c r="AJ42" s="81">
        <v>0</v>
      </c>
      <c r="AK42" s="81">
        <v>961.603217343802</v>
      </c>
      <c r="AL42" s="81">
        <v>195.6278186260489</v>
      </c>
      <c r="AM42" s="81">
        <v>0</v>
      </c>
      <c r="AN42" s="81">
        <v>6887.713565544208</v>
      </c>
      <c r="AO42" s="81">
        <v>3523.946475394712</v>
      </c>
      <c r="AP42" s="81">
        <v>5606.278483582495</v>
      </c>
      <c r="AQ42" s="81">
        <v>1051.0090542230423</v>
      </c>
      <c r="AR42" s="81">
        <v>1051.0090542230423</v>
      </c>
      <c r="AS42" s="81">
        <v>420.40362168921683</v>
      </c>
      <c r="AT42" s="81">
        <v>878.6435693304634</v>
      </c>
      <c r="AU42" s="81">
        <v>5910.594651869263</v>
      </c>
      <c r="AV42" s="81">
        <v>4671.244775129451</v>
      </c>
      <c r="AW42" s="81">
        <v>463.28479110151693</v>
      </c>
      <c r="AX42" s="81">
        <v>5099.215662009075</v>
      </c>
      <c r="AY42" s="81">
        <v>0</v>
      </c>
      <c r="AZ42" s="81">
        <v>0</v>
      </c>
      <c r="BA42" s="81">
        <v>1152.4664615907063</v>
      </c>
      <c r="BB42" s="81">
        <v>735.4260688750034</v>
      </c>
      <c r="BC42" s="81">
        <v>0</v>
      </c>
      <c r="BD42" s="81"/>
      <c r="BE42" s="81">
        <v>2230.3813476018586</v>
      </c>
      <c r="BF42" s="81">
        <v>0</v>
      </c>
      <c r="BG42" s="81">
        <v>0</v>
      </c>
      <c r="BH42" s="81">
        <v>0</v>
      </c>
      <c r="BI42" s="81">
        <v>980.1009766981276</v>
      </c>
      <c r="BJ42" s="81">
        <v>0</v>
      </c>
      <c r="BK42" s="81">
        <v>0</v>
      </c>
      <c r="BL42" s="81">
        <v>0</v>
      </c>
      <c r="BM42" s="81">
        <v>529.4282942472871</v>
      </c>
      <c r="BN42" s="81">
        <v>2669.0024595642744</v>
      </c>
      <c r="BO42" s="81">
        <v>5960.202279228591</v>
      </c>
      <c r="BP42" s="81">
        <v>1637.8084293768509</v>
      </c>
      <c r="BQ42" s="81">
        <v>22973.65657991007</v>
      </c>
      <c r="BR42" s="81">
        <v>5361.547521943146</v>
      </c>
      <c r="BS42" s="81">
        <v>2761.4912563359026</v>
      </c>
      <c r="BT42" s="81">
        <v>114.63005418059313</v>
      </c>
      <c r="BU42" s="81">
        <v>63461.04777031178</v>
      </c>
      <c r="BV42" s="81">
        <v>0</v>
      </c>
      <c r="BW42" s="81">
        <v>1941.7041940419294</v>
      </c>
      <c r="BX42" s="81">
        <v>2899.663913331092</v>
      </c>
      <c r="BY42" s="81">
        <v>3438.6213563366673</v>
      </c>
      <c r="BZ42" s="81">
        <v>0</v>
      </c>
      <c r="CA42" s="81">
        <v>0</v>
      </c>
      <c r="CB42" s="81">
        <v>3202.3545209473273</v>
      </c>
      <c r="CC42" s="81">
        <v>0</v>
      </c>
      <c r="CD42" s="81">
        <v>0</v>
      </c>
      <c r="CE42" s="81">
        <v>0</v>
      </c>
      <c r="CF42" s="81">
        <v>0</v>
      </c>
      <c r="CG42" s="81">
        <v>0</v>
      </c>
      <c r="CH42" s="81">
        <v>0</v>
      </c>
      <c r="CI42" s="81">
        <v>0</v>
      </c>
      <c r="CJ42" s="81">
        <v>0</v>
      </c>
      <c r="CK42" s="142">
        <v>0</v>
      </c>
      <c r="CL42" s="134"/>
      <c r="CM42" s="134"/>
      <c r="CN42" s="134"/>
      <c r="CO42" s="134"/>
      <c r="CP42" s="134"/>
      <c r="CQ42" s="134"/>
      <c r="CR42" s="134"/>
      <c r="CS42" s="134"/>
      <c r="CT42" s="134"/>
      <c r="CU42" s="134"/>
      <c r="CV42" s="137"/>
      <c r="CW42" s="137"/>
    </row>
    <row r="43" spans="1:101" ht="12.75">
      <c r="A43" s="66" t="s">
        <v>46</v>
      </c>
      <c r="B43" s="22" t="s">
        <v>145</v>
      </c>
      <c r="C43" s="25" t="s">
        <v>146</v>
      </c>
      <c r="D43" s="39" t="s">
        <v>147</v>
      </c>
      <c r="E43" s="71">
        <v>1861393</v>
      </c>
      <c r="F43" s="72">
        <v>2178652.3046481446</v>
      </c>
      <c r="G43" s="121">
        <v>337770.8490766924</v>
      </c>
      <c r="H43" s="121">
        <v>52212.723638301904</v>
      </c>
      <c r="I43" s="121">
        <v>67395.61794916444</v>
      </c>
      <c r="J43" s="121">
        <v>522417.10563688615</v>
      </c>
      <c r="K43" s="121">
        <v>52094.83566855207</v>
      </c>
      <c r="L43" s="121">
        <v>23883.652688844533</v>
      </c>
      <c r="M43" s="121">
        <v>13764.341766370855</v>
      </c>
      <c r="N43" s="121">
        <v>388893.38766746846</v>
      </c>
      <c r="O43" s="121">
        <v>27733.937453489503</v>
      </c>
      <c r="P43" s="121">
        <v>71902.20436208381</v>
      </c>
      <c r="Q43" s="121">
        <v>230.67198347832897</v>
      </c>
      <c r="R43" s="121">
        <v>13671.428844352538</v>
      </c>
      <c r="S43" s="121">
        <v>14349.980094115424</v>
      </c>
      <c r="T43" s="121">
        <v>5467.404178364949</v>
      </c>
      <c r="U43" s="121">
        <v>82446.71198588847</v>
      </c>
      <c r="V43" s="121">
        <v>3304.750895110409</v>
      </c>
      <c r="W43" s="121">
        <v>25691.081188752665</v>
      </c>
      <c r="X43" s="121">
        <v>9530.234157628296</v>
      </c>
      <c r="Y43" s="121">
        <v>15387.81926782363</v>
      </c>
      <c r="Z43" s="121">
        <v>8996.419785788486</v>
      </c>
      <c r="AA43" s="121">
        <v>43173.88382205362</v>
      </c>
      <c r="AB43" s="121">
        <v>226308.83693026067</v>
      </c>
      <c r="AC43" s="158">
        <v>8989.895634947658</v>
      </c>
      <c r="AD43" s="142">
        <f t="shared" si="0"/>
        <v>2015617.7746764198</v>
      </c>
      <c r="AE43" s="81">
        <v>3066.413386722284</v>
      </c>
      <c r="AF43" s="138">
        <v>609.266934588744</v>
      </c>
      <c r="AG43" s="81">
        <v>1699.8269270946237</v>
      </c>
      <c r="AH43" s="81">
        <v>2143.56243424944</v>
      </c>
      <c r="AI43" s="81">
        <v>374.1844872245939</v>
      </c>
      <c r="AJ43" s="81">
        <v>2701.3616140898193</v>
      </c>
      <c r="AK43" s="81">
        <v>2158.52285863643</v>
      </c>
      <c r="AL43" s="81">
        <v>265.68489613344775</v>
      </c>
      <c r="AM43" s="81">
        <v>3361.8161781042063</v>
      </c>
      <c r="AN43" s="81">
        <v>4346.634479746104</v>
      </c>
      <c r="AO43" s="81">
        <v>2223.8595012654487</v>
      </c>
      <c r="AP43" s="81">
        <v>3537.958297467759</v>
      </c>
      <c r="AQ43" s="81">
        <v>10095.81927343008</v>
      </c>
      <c r="AR43" s="81">
        <v>10095.81927343008</v>
      </c>
      <c r="AS43" s="81">
        <v>2033.9156753088716</v>
      </c>
      <c r="AT43" s="81">
        <v>589.792649008282</v>
      </c>
      <c r="AU43" s="81">
        <v>6563.355716917054</v>
      </c>
      <c r="AV43" s="81">
        <v>4600.104458184877</v>
      </c>
      <c r="AW43" s="81">
        <v>475.7289763227179</v>
      </c>
      <c r="AX43" s="81">
        <v>2943.3991634469917</v>
      </c>
      <c r="AY43" s="81">
        <v>0</v>
      </c>
      <c r="AZ43" s="81">
        <v>20.865305979066576</v>
      </c>
      <c r="BA43" s="81">
        <v>1115.5983596807596</v>
      </c>
      <c r="BB43" s="81">
        <v>814.0070459416065</v>
      </c>
      <c r="BC43" s="81">
        <v>73.72408112603524</v>
      </c>
      <c r="BD43" s="81"/>
      <c r="BE43" s="81">
        <v>6648.850313056216</v>
      </c>
      <c r="BF43" s="81">
        <v>2048.9730471443377</v>
      </c>
      <c r="BG43" s="81">
        <v>244.29561228247744</v>
      </c>
      <c r="BH43" s="81">
        <v>0</v>
      </c>
      <c r="BI43" s="81">
        <v>1226.8799915691145</v>
      </c>
      <c r="BJ43" s="81">
        <v>264.2938757348433</v>
      </c>
      <c r="BK43" s="81">
        <v>917.2906232343097</v>
      </c>
      <c r="BL43" s="81">
        <v>0</v>
      </c>
      <c r="BM43" s="81">
        <v>2932.2710002581557</v>
      </c>
      <c r="BN43" s="81">
        <v>4967.33384341645</v>
      </c>
      <c r="BO43" s="81">
        <v>2901.668551488858</v>
      </c>
      <c r="BP43" s="81">
        <v>9.041632590928849</v>
      </c>
      <c r="BQ43" s="81">
        <v>923.6375446733471</v>
      </c>
      <c r="BR43" s="81">
        <v>87.63428511207961</v>
      </c>
      <c r="BS43" s="81">
        <v>5466.529253298336</v>
      </c>
      <c r="BT43" s="81">
        <v>169.7044886297415</v>
      </c>
      <c r="BU43" s="81">
        <v>40025.67439314206</v>
      </c>
      <c r="BV43" s="81">
        <v>319.93469167902083</v>
      </c>
      <c r="BW43" s="81">
        <v>2203.37631138943</v>
      </c>
      <c r="BX43" s="81">
        <v>1816.6726405773966</v>
      </c>
      <c r="BY43" s="81">
        <v>6541.295713247378</v>
      </c>
      <c r="BZ43" s="81">
        <v>0</v>
      </c>
      <c r="CA43" s="81">
        <v>343.9276046806821</v>
      </c>
      <c r="CB43" s="81">
        <v>2889.4275719811403</v>
      </c>
      <c r="CC43" s="81">
        <v>541.1069350571265</v>
      </c>
      <c r="CD43" s="81">
        <v>423.1303139337595</v>
      </c>
      <c r="CE43" s="81">
        <v>529.3680897437173</v>
      </c>
      <c r="CF43" s="81">
        <v>1328.4244806672386</v>
      </c>
      <c r="CG43" s="81">
        <v>1629.9211969627574</v>
      </c>
      <c r="CH43" s="81">
        <v>374.8799974238961</v>
      </c>
      <c r="CI43" s="81">
        <v>2058.710189934569</v>
      </c>
      <c r="CJ43" s="81">
        <v>973.7142790231069</v>
      </c>
      <c r="CK43" s="142">
        <v>7782.759130191833</v>
      </c>
      <c r="CL43" s="134"/>
      <c r="CM43" s="134"/>
      <c r="CN43" s="134"/>
      <c r="CO43" s="134"/>
      <c r="CP43" s="134"/>
      <c r="CQ43" s="134"/>
      <c r="CR43" s="134"/>
      <c r="CS43" s="134"/>
      <c r="CT43" s="134"/>
      <c r="CU43" s="134"/>
      <c r="CV43" s="137"/>
      <c r="CW43" s="137"/>
    </row>
    <row r="44" spans="1:101" ht="12.75">
      <c r="A44" s="66" t="s">
        <v>47</v>
      </c>
      <c r="B44" s="22" t="s">
        <v>148</v>
      </c>
      <c r="C44" s="25" t="s">
        <v>90</v>
      </c>
      <c r="D44" s="39" t="s">
        <v>91</v>
      </c>
      <c r="E44" s="71">
        <v>59234</v>
      </c>
      <c r="F44" s="72">
        <v>121763.04979485674</v>
      </c>
      <c r="G44" s="121">
        <v>19944.601904886604</v>
      </c>
      <c r="H44" s="121">
        <v>5226.7902600392445</v>
      </c>
      <c r="I44" s="121">
        <v>3258.6501590733264</v>
      </c>
      <c r="J44" s="121">
        <v>21714.00142893891</v>
      </c>
      <c r="K44" s="121">
        <v>4923.609481992459</v>
      </c>
      <c r="L44" s="121">
        <v>1559.505139250686</v>
      </c>
      <c r="M44" s="121">
        <v>1534.5901398125366</v>
      </c>
      <c r="N44" s="121">
        <v>21149.213156791557</v>
      </c>
      <c r="O44" s="121">
        <v>1662.4967939048972</v>
      </c>
      <c r="P44" s="121">
        <v>4951.856138332221</v>
      </c>
      <c r="Q44" s="121">
        <v>25.784127325526853</v>
      </c>
      <c r="R44" s="121">
        <v>914.1776828730335</v>
      </c>
      <c r="S44" s="121">
        <v>911.860008506694</v>
      </c>
      <c r="T44" s="121">
        <v>535.2379239765265</v>
      </c>
      <c r="U44" s="121">
        <v>2728.6270024210635</v>
      </c>
      <c r="V44" s="121">
        <v>162.09235099586826</v>
      </c>
      <c r="W44" s="121">
        <v>851.3107656860748</v>
      </c>
      <c r="X44" s="121">
        <v>998.9466228219004</v>
      </c>
      <c r="Y44" s="121">
        <v>825.0920744168593</v>
      </c>
      <c r="Z44" s="121">
        <v>785.8364648369841</v>
      </c>
      <c r="AA44" s="121">
        <v>4393.731179988093</v>
      </c>
      <c r="AB44" s="121">
        <v>6466.021772791391</v>
      </c>
      <c r="AC44" s="158">
        <v>299.12484790569073</v>
      </c>
      <c r="AD44" s="142">
        <f t="shared" si="0"/>
        <v>105823.15742756818</v>
      </c>
      <c r="AE44" s="81">
        <v>312.2216809787477</v>
      </c>
      <c r="AF44" s="138">
        <v>68.07023208994102</v>
      </c>
      <c r="AG44" s="81">
        <v>189.91283930115964</v>
      </c>
      <c r="AH44" s="81">
        <v>239.48910422511213</v>
      </c>
      <c r="AI44" s="81">
        <v>41.80569048446149</v>
      </c>
      <c r="AJ44" s="81">
        <v>301.8091112298298</v>
      </c>
      <c r="AK44" s="81">
        <v>241.1605547870466</v>
      </c>
      <c r="AL44" s="81">
        <v>29.683594358855558</v>
      </c>
      <c r="AM44" s="81">
        <v>234.0497021174684</v>
      </c>
      <c r="AN44" s="81">
        <v>466.65252327430363</v>
      </c>
      <c r="AO44" s="81">
        <v>238.7524537682484</v>
      </c>
      <c r="AP44" s="81">
        <v>379.83344917675873</v>
      </c>
      <c r="AQ44" s="81">
        <v>249.4354395076606</v>
      </c>
      <c r="AR44" s="81">
        <v>249.4354395076606</v>
      </c>
      <c r="AS44" s="81">
        <v>102.88240557886061</v>
      </c>
      <c r="AT44" s="81">
        <v>65.89447124688354</v>
      </c>
      <c r="AU44" s="81">
        <v>732.1435236888403</v>
      </c>
      <c r="AV44" s="81">
        <v>513.9457934279336</v>
      </c>
      <c r="AW44" s="81">
        <v>53.150729166118325</v>
      </c>
      <c r="AX44" s="81">
        <v>328.8507102792584</v>
      </c>
      <c r="AY44" s="81">
        <v>0</v>
      </c>
      <c r="AZ44" s="81">
        <v>2.331172331847295</v>
      </c>
      <c r="BA44" s="81">
        <v>124.64001400943538</v>
      </c>
      <c r="BB44" s="81">
        <v>85.78714181198045</v>
      </c>
      <c r="BC44" s="81">
        <v>8.236808905860443</v>
      </c>
      <c r="BD44" s="81"/>
      <c r="BE44" s="81">
        <v>352.00702210894156</v>
      </c>
      <c r="BF44" s="81">
        <v>228.92112298740437</v>
      </c>
      <c r="BG44" s="81">
        <v>10.101746771338277</v>
      </c>
      <c r="BH44" s="81">
        <v>0</v>
      </c>
      <c r="BI44" s="81">
        <v>137.07293311262094</v>
      </c>
      <c r="BJ44" s="81">
        <v>29.528182870065734</v>
      </c>
      <c r="BK44" s="81">
        <v>99.6187643142744</v>
      </c>
      <c r="BL44" s="81">
        <v>0</v>
      </c>
      <c r="BM44" s="81">
        <v>327.6074183689398</v>
      </c>
      <c r="BN44" s="81">
        <v>554.974426468446</v>
      </c>
      <c r="BO44" s="81">
        <v>324.1883656155638</v>
      </c>
      <c r="BP44" s="81">
        <v>1.0101746771338278</v>
      </c>
      <c r="BQ44" s="81">
        <v>103.19322855644026</v>
      </c>
      <c r="BR44" s="81">
        <v>9.790923793758639</v>
      </c>
      <c r="BS44" s="81">
        <v>559.1705366657711</v>
      </c>
      <c r="BT44" s="81">
        <v>18.960201632358</v>
      </c>
      <c r="BU44" s="81">
        <v>4354.381257508683</v>
      </c>
      <c r="BV44" s="81">
        <v>35.74464242165852</v>
      </c>
      <c r="BW44" s="81">
        <v>246.17179824307433</v>
      </c>
      <c r="BX44" s="81">
        <v>202.96740435950449</v>
      </c>
      <c r="BY44" s="81">
        <v>256.8951909695719</v>
      </c>
      <c r="BZ44" s="81">
        <v>0</v>
      </c>
      <c r="CA44" s="81">
        <v>22.379254385734033</v>
      </c>
      <c r="CB44" s="81">
        <v>322.8207445142135</v>
      </c>
      <c r="CC44" s="81">
        <v>60.45506913923985</v>
      </c>
      <c r="CD44" s="81">
        <v>42.116513462041134</v>
      </c>
      <c r="CE44" s="81">
        <v>43.67062834993932</v>
      </c>
      <c r="CF44" s="81">
        <v>148.41797179427778</v>
      </c>
      <c r="CG44" s="81">
        <v>182.1026349320272</v>
      </c>
      <c r="CH44" s="81">
        <v>41.8833962288564</v>
      </c>
      <c r="CI44" s="81">
        <v>230.0090034089331</v>
      </c>
      <c r="CJ44" s="81">
        <v>108.78804215287377</v>
      </c>
      <c r="CK44" s="142">
        <v>869.527279779041</v>
      </c>
      <c r="CL44" s="134"/>
      <c r="CM44" s="134"/>
      <c r="CN44" s="134"/>
      <c r="CO44" s="134"/>
      <c r="CP44" s="134"/>
      <c r="CQ44" s="134"/>
      <c r="CR44" s="134"/>
      <c r="CS44" s="134"/>
      <c r="CT44" s="134"/>
      <c r="CU44" s="134"/>
      <c r="CV44" s="137"/>
      <c r="CW44" s="137"/>
    </row>
    <row r="45" spans="1:101" ht="12.75">
      <c r="A45" s="66" t="s">
        <v>48</v>
      </c>
      <c r="B45" s="22" t="s">
        <v>149</v>
      </c>
      <c r="C45" s="25" t="s">
        <v>90</v>
      </c>
      <c r="D45" s="39" t="s">
        <v>91</v>
      </c>
      <c r="E45" s="71">
        <v>689605</v>
      </c>
      <c r="F45" s="72">
        <v>1593260.7067513617</v>
      </c>
      <c r="G45" s="121">
        <v>260973.67452926957</v>
      </c>
      <c r="H45" s="121">
        <v>68392.17281253594</v>
      </c>
      <c r="I45" s="121">
        <v>42639.20182886146</v>
      </c>
      <c r="J45" s="121">
        <v>284126.13942700886</v>
      </c>
      <c r="K45" s="121">
        <v>64425.07424266542</v>
      </c>
      <c r="L45" s="121">
        <v>20406.012041675076</v>
      </c>
      <c r="M45" s="121">
        <v>20080.00107463364</v>
      </c>
      <c r="N45" s="121">
        <v>276735.9257032033</v>
      </c>
      <c r="O45" s="121">
        <v>21753.650399619622</v>
      </c>
      <c r="P45" s="121">
        <v>64794.67969948565</v>
      </c>
      <c r="Q45" s="121">
        <v>337.383442635906</v>
      </c>
      <c r="R45" s="121">
        <v>11961.948912782036</v>
      </c>
      <c r="S45" s="121">
        <v>11931.622311196787</v>
      </c>
      <c r="T45" s="121">
        <v>7003.549553593666</v>
      </c>
      <c r="U45" s="121">
        <v>35703.88712883461</v>
      </c>
      <c r="V45" s="121">
        <v>2120.96669836842</v>
      </c>
      <c r="W45" s="121">
        <v>11139.339844782131</v>
      </c>
      <c r="X45" s="121">
        <v>13071.144365762555</v>
      </c>
      <c r="Y45" s="121">
        <v>10796.270164348993</v>
      </c>
      <c r="Z45" s="121">
        <v>10282.61334999882</v>
      </c>
      <c r="AA45" s="121">
        <v>57491.65495523764</v>
      </c>
      <c r="AB45" s="121">
        <v>84607.42759764928</v>
      </c>
      <c r="AC45" s="158">
        <v>3914.027017096325</v>
      </c>
      <c r="AD45" s="142">
        <f t="shared" si="0"/>
        <v>1384688.3671012458</v>
      </c>
      <c r="AE45" s="81">
        <v>4121.285583221277</v>
      </c>
      <c r="AF45" s="138">
        <v>898.5182107769632</v>
      </c>
      <c r="AG45" s="81">
        <v>2506.8247798389248</v>
      </c>
      <c r="AH45" s="81">
        <v>3161.2250292404124</v>
      </c>
      <c r="AI45" s="81">
        <v>551.8296773949843</v>
      </c>
      <c r="AJ45" s="81">
        <v>3983.8410167325633</v>
      </c>
      <c r="AK45" s="81">
        <v>3183.2879592790105</v>
      </c>
      <c r="AL45" s="81">
        <v>391.81958506484017</v>
      </c>
      <c r="AM45" s="81">
        <v>3089.42562883586</v>
      </c>
      <c r="AN45" s="81">
        <v>6159.752617164109</v>
      </c>
      <c r="AO45" s="81">
        <v>3151.5013390141958</v>
      </c>
      <c r="AP45" s="81">
        <v>5013.752130249856</v>
      </c>
      <c r="AQ45" s="81">
        <v>3292.5153614087358</v>
      </c>
      <c r="AR45" s="81">
        <v>3292.5153614087358</v>
      </c>
      <c r="AS45" s="81">
        <v>1358.0343733660952</v>
      </c>
      <c r="AT45" s="81">
        <v>869.7984506151425</v>
      </c>
      <c r="AU45" s="81">
        <v>9664.19929445268</v>
      </c>
      <c r="AV45" s="81">
        <v>6784.017632510086</v>
      </c>
      <c r="AW45" s="81">
        <v>701.5827125244782</v>
      </c>
      <c r="AX45" s="81">
        <v>4340.786607315193</v>
      </c>
      <c r="AY45" s="81">
        <v>0</v>
      </c>
      <c r="AZ45" s="81">
        <v>30.771171601950797</v>
      </c>
      <c r="BA45" s="81">
        <v>1645.2319749843027</v>
      </c>
      <c r="BB45" s="81">
        <v>1132.3791149517892</v>
      </c>
      <c r="BC45" s="81">
        <v>108.72480632689282</v>
      </c>
      <c r="BD45" s="81"/>
      <c r="BE45" s="81">
        <v>4646.446911894571</v>
      </c>
      <c r="BF45" s="81">
        <v>3021.729051311568</v>
      </c>
      <c r="BG45" s="81">
        <v>133.34174360845344</v>
      </c>
      <c r="BH45" s="81">
        <v>0</v>
      </c>
      <c r="BI45" s="81">
        <v>1809.3448901947067</v>
      </c>
      <c r="BJ45" s="81">
        <v>389.7681736247101</v>
      </c>
      <c r="BK45" s="81">
        <v>1314.954733123364</v>
      </c>
      <c r="BL45" s="81">
        <v>0</v>
      </c>
      <c r="BM45" s="81">
        <v>4324.375315794152</v>
      </c>
      <c r="BN45" s="81">
        <v>7325.59025270442</v>
      </c>
      <c r="BO45" s="81">
        <v>4279.24426411129</v>
      </c>
      <c r="BP45" s="81">
        <v>13.334174360845346</v>
      </c>
      <c r="BQ45" s="81">
        <v>1362.1371962463552</v>
      </c>
      <c r="BR45" s="81">
        <v>129.23892072819334</v>
      </c>
      <c r="BS45" s="81">
        <v>7380.978361587931</v>
      </c>
      <c r="BT45" s="81">
        <v>250.27219569586651</v>
      </c>
      <c r="BU45" s="81">
        <v>57477.26629413988</v>
      </c>
      <c r="BV45" s="81">
        <v>471.8246312299122</v>
      </c>
      <c r="BW45" s="81">
        <v>3249.435721166004</v>
      </c>
      <c r="BX45" s="81">
        <v>2679.1433408098496</v>
      </c>
      <c r="BY45" s="81">
        <v>3390.983110534978</v>
      </c>
      <c r="BZ45" s="81">
        <v>0</v>
      </c>
      <c r="CA45" s="81">
        <v>295.40324737872766</v>
      </c>
      <c r="CB45" s="81">
        <v>4261.191843438148</v>
      </c>
      <c r="CC45" s="81">
        <v>797.9990502105908</v>
      </c>
      <c r="CD45" s="81">
        <v>555.9325002752445</v>
      </c>
      <c r="CE45" s="81">
        <v>576.4466146765449</v>
      </c>
      <c r="CF45" s="81">
        <v>1959.0979253242006</v>
      </c>
      <c r="CG45" s="81">
        <v>2403.731097915189</v>
      </c>
      <c r="CH45" s="81">
        <v>552.8553831150492</v>
      </c>
      <c r="CI45" s="81">
        <v>3036.0889313924786</v>
      </c>
      <c r="CJ45" s="81">
        <v>1435.9880080910373</v>
      </c>
      <c r="CK45" s="142">
        <v>11477.647007527647</v>
      </c>
      <c r="CL45" s="134"/>
      <c r="CM45" s="134"/>
      <c r="CN45" s="134"/>
      <c r="CO45" s="134"/>
      <c r="CP45" s="134"/>
      <c r="CQ45" s="134"/>
      <c r="CR45" s="134"/>
      <c r="CS45" s="134"/>
      <c r="CT45" s="134"/>
      <c r="CU45" s="134"/>
      <c r="CV45" s="137"/>
      <c r="CW45" s="137"/>
    </row>
    <row r="46" spans="1:101" ht="12.75">
      <c r="A46" s="66" t="s">
        <v>49</v>
      </c>
      <c r="B46" s="22" t="s">
        <v>150</v>
      </c>
      <c r="C46" s="25" t="s">
        <v>90</v>
      </c>
      <c r="D46" s="39" t="s">
        <v>91</v>
      </c>
      <c r="E46" s="71">
        <v>44565</v>
      </c>
      <c r="F46" s="72">
        <v>247437.7142917324</v>
      </c>
      <c r="G46" s="121">
        <v>40529.9203339446</v>
      </c>
      <c r="H46" s="121">
        <v>10621.49015818286</v>
      </c>
      <c r="I46" s="121">
        <v>6621.983831679228</v>
      </c>
      <c r="J46" s="121">
        <v>44125.561003573064</v>
      </c>
      <c r="K46" s="121">
        <v>10005.38897754165</v>
      </c>
      <c r="L46" s="121">
        <v>3169.1090830306975</v>
      </c>
      <c r="M46" s="121">
        <v>3118.478694559466</v>
      </c>
      <c r="N46" s="121">
        <v>42977.84074398393</v>
      </c>
      <c r="O46" s="121">
        <v>3378.400979560033</v>
      </c>
      <c r="P46" s="121">
        <v>10062.78970865729</v>
      </c>
      <c r="Q46" s="121">
        <v>52.396564813251366</v>
      </c>
      <c r="R46" s="121">
        <v>1857.7231490810636</v>
      </c>
      <c r="S46" s="121">
        <v>1853.0133455023445</v>
      </c>
      <c r="T46" s="121">
        <v>1087.6702639604707</v>
      </c>
      <c r="U46" s="121">
        <v>5544.910625770876</v>
      </c>
      <c r="V46" s="121">
        <v>329.3918877866757</v>
      </c>
      <c r="W46" s="121">
        <v>1729.9697270083047</v>
      </c>
      <c r="X46" s="121">
        <v>2029.9842149727192</v>
      </c>
      <c r="Y46" s="121">
        <v>1676.6900740240437</v>
      </c>
      <c r="Z46" s="121">
        <v>1596.9177759094866</v>
      </c>
      <c r="AA46" s="121">
        <v>8928.610134356968</v>
      </c>
      <c r="AB46" s="121">
        <v>13139.763259179294</v>
      </c>
      <c r="AC46" s="158">
        <v>607.8590243784498</v>
      </c>
      <c r="AD46" s="142">
        <f t="shared" si="0"/>
        <v>215045.86356145676</v>
      </c>
      <c r="AE46" s="81">
        <v>637.8584234724615</v>
      </c>
      <c r="AF46" s="138">
        <v>139.06520133446398</v>
      </c>
      <c r="AG46" s="81">
        <v>387.98556171396115</v>
      </c>
      <c r="AH46" s="81">
        <v>489.26820834796575</v>
      </c>
      <c r="AI46" s="81">
        <v>85.40762365061829</v>
      </c>
      <c r="AJ46" s="81">
        <v>616.5858926747238</v>
      </c>
      <c r="AK46" s="81">
        <v>492.6829257916921</v>
      </c>
      <c r="AL46" s="81">
        <v>60.642587796535665</v>
      </c>
      <c r="AM46" s="81">
        <v>478.1556922595953</v>
      </c>
      <c r="AN46" s="81">
        <v>953.3554552396841</v>
      </c>
      <c r="AO46" s="81">
        <v>487.76325616914073</v>
      </c>
      <c r="AP46" s="81">
        <v>775.9869984509057</v>
      </c>
      <c r="AQ46" s="81">
        <v>509.5882377667003</v>
      </c>
      <c r="AR46" s="81">
        <v>509.5882377667003</v>
      </c>
      <c r="AS46" s="81">
        <v>210.1853043000346</v>
      </c>
      <c r="AT46" s="81">
        <v>134.62019489911583</v>
      </c>
      <c r="AU46" s="81">
        <v>1495.744665494657</v>
      </c>
      <c r="AV46" s="81">
        <v>1049.9740201211698</v>
      </c>
      <c r="AW46" s="81">
        <v>108.58515720636228</v>
      </c>
      <c r="AX46" s="81">
        <v>671.8309726569082</v>
      </c>
      <c r="AY46" s="81">
        <v>0</v>
      </c>
      <c r="AZ46" s="81">
        <v>4.76250689501589</v>
      </c>
      <c r="BA46" s="81">
        <v>254.63536865351625</v>
      </c>
      <c r="BB46" s="81">
        <v>175.26025373658473</v>
      </c>
      <c r="BC46" s="81">
        <v>16.82752436238948</v>
      </c>
      <c r="BD46" s="81"/>
      <c r="BE46" s="81">
        <v>719.1385411473993</v>
      </c>
      <c r="BF46" s="81">
        <v>467.6781770905604</v>
      </c>
      <c r="BG46" s="81">
        <v>20.637529878402187</v>
      </c>
      <c r="BH46" s="81">
        <v>0</v>
      </c>
      <c r="BI46" s="81">
        <v>280.0354054269343</v>
      </c>
      <c r="BJ46" s="81">
        <v>60.32508733686794</v>
      </c>
      <c r="BK46" s="81">
        <v>203.51779464701235</v>
      </c>
      <c r="BL46" s="81">
        <v>0</v>
      </c>
      <c r="BM46" s="81">
        <v>669.2909689795663</v>
      </c>
      <c r="BN46" s="81">
        <v>1133.7941414734496</v>
      </c>
      <c r="BO46" s="81">
        <v>662.3059588668764</v>
      </c>
      <c r="BP46" s="81">
        <v>2.063752987840219</v>
      </c>
      <c r="BQ46" s="81">
        <v>210.82030521937006</v>
      </c>
      <c r="BR46" s="81">
        <v>20.002528959066733</v>
      </c>
      <c r="BS46" s="81">
        <v>1142.3666538844782</v>
      </c>
      <c r="BT46" s="81">
        <v>38.735056079462574</v>
      </c>
      <c r="BU46" s="81">
        <v>8895.854879154214</v>
      </c>
      <c r="BV46" s="81">
        <v>73.02510572357697</v>
      </c>
      <c r="BW46" s="81">
        <v>502.9207281136779</v>
      </c>
      <c r="BX46" s="81">
        <v>414.65560032605015</v>
      </c>
      <c r="BY46" s="81">
        <v>524.8282598307511</v>
      </c>
      <c r="BZ46" s="81">
        <v>0</v>
      </c>
      <c r="CA46" s="81">
        <v>45.720066192152544</v>
      </c>
      <c r="CB46" s="81">
        <v>659.5119548218007</v>
      </c>
      <c r="CC46" s="81">
        <v>123.50767881074542</v>
      </c>
      <c r="CD46" s="81">
        <v>86.04262456995374</v>
      </c>
      <c r="CE46" s="81">
        <v>89.217629166631</v>
      </c>
      <c r="CF46" s="81">
        <v>303.2129389826783</v>
      </c>
      <c r="CG46" s="81">
        <v>372.0295761133595</v>
      </c>
      <c r="CH46" s="81">
        <v>85.56637388045215</v>
      </c>
      <c r="CI46" s="81">
        <v>469.9006803082344</v>
      </c>
      <c r="CJ46" s="81">
        <v>222.2503217674082</v>
      </c>
      <c r="CK46" s="142">
        <v>1776.4150718409269</v>
      </c>
      <c r="CL46" s="134"/>
      <c r="CM46" s="134"/>
      <c r="CN46" s="134"/>
      <c r="CO46" s="134"/>
      <c r="CP46" s="134"/>
      <c r="CQ46" s="134"/>
      <c r="CR46" s="134"/>
      <c r="CS46" s="134"/>
      <c r="CT46" s="134"/>
      <c r="CU46" s="134"/>
      <c r="CV46" s="137"/>
      <c r="CW46" s="137"/>
    </row>
    <row r="47" spans="1:101" ht="12.75">
      <c r="A47" s="66" t="s">
        <v>50</v>
      </c>
      <c r="B47" s="22" t="s">
        <v>151</v>
      </c>
      <c r="C47" s="25" t="s">
        <v>90</v>
      </c>
      <c r="D47" s="39" t="s">
        <v>91</v>
      </c>
      <c r="E47" s="71">
        <v>3630063</v>
      </c>
      <c r="F47" s="72">
        <v>3898462.9114196077</v>
      </c>
      <c r="G47" s="121">
        <v>638562.2809236959</v>
      </c>
      <c r="H47" s="121">
        <v>167345.08546609138</v>
      </c>
      <c r="I47" s="121">
        <v>104331.54235083534</v>
      </c>
      <c r="J47" s="121">
        <v>695212.7872277257</v>
      </c>
      <c r="K47" s="121">
        <v>157638.20788161864</v>
      </c>
      <c r="L47" s="121">
        <v>49930.36028401019</v>
      </c>
      <c r="M47" s="121">
        <v>49132.66179164072</v>
      </c>
      <c r="N47" s="121">
        <v>677130.0754733736</v>
      </c>
      <c r="O47" s="121">
        <v>53227.82323793284</v>
      </c>
      <c r="P47" s="121">
        <v>158542.57535843286</v>
      </c>
      <c r="Q47" s="121">
        <v>825.5251839637575</v>
      </c>
      <c r="R47" s="121">
        <v>29269.041775254347</v>
      </c>
      <c r="S47" s="121">
        <v>29194.837264336256</v>
      </c>
      <c r="T47" s="121">
        <v>17136.60424014654</v>
      </c>
      <c r="U47" s="121">
        <v>87361.8982602545</v>
      </c>
      <c r="V47" s="121">
        <v>5189.677982333958</v>
      </c>
      <c r="W47" s="121">
        <v>27256.24441660114</v>
      </c>
      <c r="X47" s="121">
        <v>31983.07176208351</v>
      </c>
      <c r="Y47" s="121">
        <v>26416.80588684024</v>
      </c>
      <c r="Z47" s="121">
        <v>25159.966983165083</v>
      </c>
      <c r="AA47" s="121">
        <v>140673.2015729702</v>
      </c>
      <c r="AB47" s="121">
        <v>207021.30989760792</v>
      </c>
      <c r="AC47" s="158">
        <v>9577.019690366064</v>
      </c>
      <c r="AD47" s="142">
        <f t="shared" si="0"/>
        <v>3388118.604911281</v>
      </c>
      <c r="AE47" s="81">
        <v>10015.085444219705</v>
      </c>
      <c r="AF47" s="138">
        <v>2183.4780610095722</v>
      </c>
      <c r="AG47" s="81">
        <v>6091.804088022141</v>
      </c>
      <c r="AH47" s="81">
        <v>7682.0540913601635</v>
      </c>
      <c r="AI47" s="81">
        <v>1340.994516921404</v>
      </c>
      <c r="AJ47" s="81">
        <v>9681.083092421439</v>
      </c>
      <c r="AK47" s="81">
        <v>7735.668946488377</v>
      </c>
      <c r="AL47" s="81">
        <v>952.1559581114802</v>
      </c>
      <c r="AM47" s="81">
        <v>7507.57525086853</v>
      </c>
      <c r="AN47" s="81">
        <v>14968.739130166286</v>
      </c>
      <c r="AO47" s="81">
        <v>7658.424671247868</v>
      </c>
      <c r="AP47" s="81">
        <v>12183.857431530698</v>
      </c>
      <c r="AQ47" s="81">
        <v>8001.101113973434</v>
      </c>
      <c r="AR47" s="81">
        <v>8001.101113973434</v>
      </c>
      <c r="AS47" s="81">
        <v>3300.1426401560207</v>
      </c>
      <c r="AT47" s="81">
        <v>2113.6865248129197</v>
      </c>
      <c r="AU47" s="81">
        <v>23484.851930173732</v>
      </c>
      <c r="AV47" s="81">
        <v>16485.757871595106</v>
      </c>
      <c r="AW47" s="81">
        <v>1704.9075270896662</v>
      </c>
      <c r="AX47" s="81">
        <v>10548.492185151268</v>
      </c>
      <c r="AY47" s="81">
        <v>0</v>
      </c>
      <c r="AZ47" s="81">
        <v>74.77664592498536</v>
      </c>
      <c r="BA47" s="81">
        <v>3998.0580021225505</v>
      </c>
      <c r="BB47" s="81">
        <v>2751.780570039461</v>
      </c>
      <c r="BC47" s="81">
        <v>264.21081560161497</v>
      </c>
      <c r="BD47" s="81"/>
      <c r="BE47" s="81">
        <v>11291.27353467279</v>
      </c>
      <c r="BF47" s="81">
        <v>7343.066629833562</v>
      </c>
      <c r="BG47" s="81">
        <v>324.0321323416032</v>
      </c>
      <c r="BH47" s="81">
        <v>0</v>
      </c>
      <c r="BI47" s="81">
        <v>4396.8667803891385</v>
      </c>
      <c r="BJ47" s="81">
        <v>947.1708483831478</v>
      </c>
      <c r="BK47" s="81">
        <v>3195.4553358610406</v>
      </c>
      <c r="BL47" s="81">
        <v>0</v>
      </c>
      <c r="BM47" s="81">
        <v>10508.611307324609</v>
      </c>
      <c r="BN47" s="81">
        <v>17801.826839874848</v>
      </c>
      <c r="BO47" s="81">
        <v>10398.938893301296</v>
      </c>
      <c r="BP47" s="81">
        <v>32.40321323416032</v>
      </c>
      <c r="BQ47" s="81">
        <v>3310.112859612685</v>
      </c>
      <c r="BR47" s="81">
        <v>314.06191288493847</v>
      </c>
      <c r="BS47" s="81">
        <v>17936.424802539823</v>
      </c>
      <c r="BT47" s="81">
        <v>608.1833868565476</v>
      </c>
      <c r="BU47" s="81">
        <v>139674.7984123073</v>
      </c>
      <c r="BV47" s="81">
        <v>1146.575237516442</v>
      </c>
      <c r="BW47" s="81">
        <v>7896.413809678453</v>
      </c>
      <c r="BX47" s="81">
        <v>6510.553305202059</v>
      </c>
      <c r="BY47" s="81">
        <v>8240.386380933387</v>
      </c>
      <c r="BZ47" s="81">
        <v>0</v>
      </c>
      <c r="CA47" s="81">
        <v>717.8558008798594</v>
      </c>
      <c r="CB47" s="81">
        <v>10355.069927691977</v>
      </c>
      <c r="CC47" s="81">
        <v>1939.2076843212872</v>
      </c>
      <c r="CD47" s="81">
        <v>1350.964736378069</v>
      </c>
      <c r="CE47" s="81">
        <v>1400.8158336613924</v>
      </c>
      <c r="CF47" s="81">
        <v>4760.779790557401</v>
      </c>
      <c r="CG47" s="81">
        <v>5841.277398624797</v>
      </c>
      <c r="CH47" s="81">
        <v>1343.4870717855702</v>
      </c>
      <c r="CI47" s="81">
        <v>7377.9623979318885</v>
      </c>
      <c r="CJ47" s="81">
        <v>3489.5768098326503</v>
      </c>
      <c r="CK47" s="142">
        <v>27891.688930019536</v>
      </c>
      <c r="CL47" s="134"/>
      <c r="CM47" s="134"/>
      <c r="CN47" s="134"/>
      <c r="CO47" s="134"/>
      <c r="CP47" s="134"/>
      <c r="CQ47" s="134"/>
      <c r="CR47" s="134"/>
      <c r="CS47" s="134"/>
      <c r="CT47" s="134"/>
      <c r="CU47" s="134"/>
      <c r="CV47" s="137"/>
      <c r="CW47" s="137"/>
    </row>
    <row r="48" spans="1:101" ht="12.75">
      <c r="A48" s="66" t="s">
        <v>51</v>
      </c>
      <c r="B48" s="22" t="s">
        <v>152</v>
      </c>
      <c r="C48" s="25" t="s">
        <v>92</v>
      </c>
      <c r="D48" s="39" t="s">
        <v>93</v>
      </c>
      <c r="E48" s="71">
        <v>167228</v>
      </c>
      <c r="F48" s="72">
        <v>178293.81871312667</v>
      </c>
      <c r="G48" s="121">
        <v>31138.466148595</v>
      </c>
      <c r="H48" s="121">
        <v>5685.102231449323</v>
      </c>
      <c r="I48" s="121">
        <v>4587.246076490793</v>
      </c>
      <c r="J48" s="121">
        <v>19008.763693940502</v>
      </c>
      <c r="K48" s="121">
        <v>8272.838060037657</v>
      </c>
      <c r="L48" s="121">
        <v>2623.893337591995</v>
      </c>
      <c r="M48" s="121">
        <v>1890.8474182125083</v>
      </c>
      <c r="N48" s="121">
        <v>29521.464285415477</v>
      </c>
      <c r="O48" s="121">
        <v>2511.043848964779</v>
      </c>
      <c r="P48" s="121">
        <v>7594.979917558496</v>
      </c>
      <c r="Q48" s="121">
        <v>104.66647343165052</v>
      </c>
      <c r="R48" s="121">
        <v>1164.0814872389203</v>
      </c>
      <c r="S48" s="121">
        <v>723.1501800732217</v>
      </c>
      <c r="T48" s="121">
        <v>663.204836198731</v>
      </c>
      <c r="U48" s="121">
        <v>2459.4718229648206</v>
      </c>
      <c r="V48" s="121">
        <v>196.0117593356364</v>
      </c>
      <c r="W48" s="121">
        <v>1271.0315928181708</v>
      </c>
      <c r="X48" s="121">
        <v>1350.3878099472581</v>
      </c>
      <c r="Y48" s="121">
        <v>1136.8682041466911</v>
      </c>
      <c r="Z48" s="121">
        <v>584.2292244275766</v>
      </c>
      <c r="AA48" s="121">
        <v>6606.547803005781</v>
      </c>
      <c r="AB48" s="121">
        <v>4285.616330328672</v>
      </c>
      <c r="AC48" s="158">
        <v>774.5319033942139</v>
      </c>
      <c r="AD48" s="142">
        <f t="shared" si="0"/>
        <v>134154.44444556785</v>
      </c>
      <c r="AE48" s="81">
        <v>439.5345080507007</v>
      </c>
      <c r="AF48" s="138">
        <v>163.54772392584212</v>
      </c>
      <c r="AG48" s="81">
        <v>346.9256093776926</v>
      </c>
      <c r="AH48" s="81">
        <v>678.109750327523</v>
      </c>
      <c r="AI48" s="81">
        <v>35.776064608777965</v>
      </c>
      <c r="AJ48" s="81">
        <v>0</v>
      </c>
      <c r="AK48" s="81">
        <v>378.2041115785099</v>
      </c>
      <c r="AL48" s="81">
        <v>91.9955947082862</v>
      </c>
      <c r="AM48" s="81">
        <v>179.9024963184264</v>
      </c>
      <c r="AN48" s="81">
        <v>1877.1639769829328</v>
      </c>
      <c r="AO48" s="81">
        <v>960.4094765959193</v>
      </c>
      <c r="AP48" s="81">
        <v>1527.9241673116894</v>
      </c>
      <c r="AQ48" s="81">
        <v>139.0155653369658</v>
      </c>
      <c r="AR48" s="81">
        <v>139.0155653369658</v>
      </c>
      <c r="AS48" s="81">
        <v>40.88693098146053</v>
      </c>
      <c r="AT48" s="81">
        <v>40.88693098146053</v>
      </c>
      <c r="AU48" s="81">
        <v>1579.257709158913</v>
      </c>
      <c r="AV48" s="81">
        <v>655.213068977905</v>
      </c>
      <c r="AW48" s="81">
        <v>32.09624082044652</v>
      </c>
      <c r="AX48" s="81">
        <v>194.21292216193754</v>
      </c>
      <c r="AY48" s="81">
        <v>0</v>
      </c>
      <c r="AZ48" s="81">
        <v>0</v>
      </c>
      <c r="BA48" s="81">
        <v>61.3303964721908</v>
      </c>
      <c r="BB48" s="81">
        <v>81.77386196292106</v>
      </c>
      <c r="BC48" s="81">
        <v>20.443465490730265</v>
      </c>
      <c r="BD48" s="81"/>
      <c r="BE48" s="81">
        <v>61.3303964721908</v>
      </c>
      <c r="BF48" s="81">
        <v>0</v>
      </c>
      <c r="BG48" s="81">
        <v>0</v>
      </c>
      <c r="BH48" s="81">
        <v>0</v>
      </c>
      <c r="BI48" s="81">
        <v>143.10425843511186</v>
      </c>
      <c r="BJ48" s="81">
        <v>0</v>
      </c>
      <c r="BK48" s="81">
        <v>0</v>
      </c>
      <c r="BL48" s="81">
        <v>0</v>
      </c>
      <c r="BM48" s="81">
        <v>61.3303964721908</v>
      </c>
      <c r="BN48" s="81">
        <v>341.81474300501003</v>
      </c>
      <c r="BO48" s="81">
        <v>260.6541850068109</v>
      </c>
      <c r="BP48" s="81">
        <v>0</v>
      </c>
      <c r="BQ48" s="81">
        <v>2126.1204110359477</v>
      </c>
      <c r="BR48" s="81">
        <v>20.443465490730265</v>
      </c>
      <c r="BS48" s="81">
        <v>61.3303964721908</v>
      </c>
      <c r="BT48" s="81">
        <v>20.443465490730265</v>
      </c>
      <c r="BU48" s="81">
        <v>22873.784668268283</v>
      </c>
      <c r="BV48" s="81">
        <v>0</v>
      </c>
      <c r="BW48" s="81">
        <v>261.6763582813474</v>
      </c>
      <c r="BX48" s="81">
        <v>245.3215858887632</v>
      </c>
      <c r="BY48" s="81">
        <v>122.6607929443816</v>
      </c>
      <c r="BZ48" s="81">
        <v>0</v>
      </c>
      <c r="CA48" s="81">
        <v>20.443465490730265</v>
      </c>
      <c r="CB48" s="81">
        <v>388.4258443238751</v>
      </c>
      <c r="CC48" s="81">
        <v>81.77386196292106</v>
      </c>
      <c r="CD48" s="81">
        <v>2495.9427017632584</v>
      </c>
      <c r="CE48" s="81">
        <v>366.5513362487937</v>
      </c>
      <c r="CF48" s="81">
        <v>0</v>
      </c>
      <c r="CG48" s="81">
        <v>0</v>
      </c>
      <c r="CH48" s="81">
        <v>0</v>
      </c>
      <c r="CI48" s="81">
        <v>0</v>
      </c>
      <c r="CJ48" s="81">
        <v>0</v>
      </c>
      <c r="CK48" s="142">
        <v>0</v>
      </c>
      <c r="CL48" s="134"/>
      <c r="CM48" s="134"/>
      <c r="CN48" s="134"/>
      <c r="CO48" s="134"/>
      <c r="CP48" s="134"/>
      <c r="CQ48" s="134"/>
      <c r="CR48" s="134"/>
      <c r="CS48" s="134"/>
      <c r="CT48" s="134"/>
      <c r="CU48" s="134"/>
      <c r="CV48" s="137"/>
      <c r="CW48" s="137"/>
    </row>
    <row r="49" spans="1:101" ht="12.75">
      <c r="A49" s="66" t="s">
        <v>52</v>
      </c>
      <c r="B49" s="22" t="s">
        <v>153</v>
      </c>
      <c r="C49" s="25" t="s">
        <v>100</v>
      </c>
      <c r="D49" s="39" t="s">
        <v>101</v>
      </c>
      <c r="E49" s="71">
        <v>54165680</v>
      </c>
      <c r="F49" s="72">
        <v>58338532.98741797</v>
      </c>
      <c r="G49" s="121">
        <v>7664726.998378888</v>
      </c>
      <c r="H49" s="121">
        <v>729565.9047128478</v>
      </c>
      <c r="I49" s="121">
        <v>872953.9258420775</v>
      </c>
      <c r="J49" s="121">
        <v>10774061.70744724</v>
      </c>
      <c r="K49" s="121">
        <v>5430399.028576244</v>
      </c>
      <c r="L49" s="121">
        <v>528440.0147655795</v>
      </c>
      <c r="M49" s="121">
        <v>509356.82201678</v>
      </c>
      <c r="N49" s="121">
        <v>11369796.135075817</v>
      </c>
      <c r="O49" s="121">
        <v>1308977.47608945</v>
      </c>
      <c r="P49" s="121">
        <v>1649465.4812283425</v>
      </c>
      <c r="Q49" s="121">
        <v>188480.16065315527</v>
      </c>
      <c r="R49" s="121">
        <v>787.2439828486446</v>
      </c>
      <c r="S49" s="121">
        <v>345490.4922197786</v>
      </c>
      <c r="T49" s="121">
        <v>98216.16069564862</v>
      </c>
      <c r="U49" s="121">
        <v>1653013.0617080147</v>
      </c>
      <c r="V49" s="121">
        <v>177259.44261913534</v>
      </c>
      <c r="W49" s="121">
        <v>176073.5940880089</v>
      </c>
      <c r="X49" s="121">
        <v>19800.680935699453</v>
      </c>
      <c r="Y49" s="121">
        <v>107314.30951008928</v>
      </c>
      <c r="Z49" s="121">
        <v>90114.52325190246</v>
      </c>
      <c r="AA49" s="121">
        <v>7416655.457758202</v>
      </c>
      <c r="AB49" s="121">
        <v>885260.8412701543</v>
      </c>
      <c r="AC49" s="158">
        <v>395704.7001890738</v>
      </c>
      <c r="AD49" s="142">
        <f t="shared" si="0"/>
        <v>52391914.163014986</v>
      </c>
      <c r="AE49" s="81">
        <v>64493.14997550579</v>
      </c>
      <c r="AF49" s="138">
        <v>16385.069647403125</v>
      </c>
      <c r="AG49" s="81">
        <v>12655.297250489693</v>
      </c>
      <c r="AH49" s="81">
        <v>66667.18843146067</v>
      </c>
      <c r="AI49" s="81">
        <v>0</v>
      </c>
      <c r="AJ49" s="81">
        <v>0</v>
      </c>
      <c r="AK49" s="81">
        <v>34216.17404762028</v>
      </c>
      <c r="AL49" s="81">
        <v>6960.912120442715</v>
      </c>
      <c r="AM49" s="81">
        <v>0</v>
      </c>
      <c r="AN49" s="81">
        <v>245081.54912355743</v>
      </c>
      <c r="AO49" s="81">
        <v>125390.5600167038</v>
      </c>
      <c r="AP49" s="81">
        <v>199484.98184475602</v>
      </c>
      <c r="AQ49" s="81">
        <v>37397.450503811146</v>
      </c>
      <c r="AR49" s="81">
        <v>37397.450503811146</v>
      </c>
      <c r="AS49" s="81">
        <v>14958.980201524459</v>
      </c>
      <c r="AT49" s="81">
        <v>31264.268621186122</v>
      </c>
      <c r="AU49" s="81">
        <v>210313.28897996622</v>
      </c>
      <c r="AV49" s="81">
        <v>166214.21534587213</v>
      </c>
      <c r="AW49" s="81">
        <v>16484.796182079954</v>
      </c>
      <c r="AX49" s="81">
        <v>181442.457191024</v>
      </c>
      <c r="AY49" s="81">
        <v>0</v>
      </c>
      <c r="AZ49" s="81">
        <v>0</v>
      </c>
      <c r="BA49" s="81">
        <v>41007.55105911238</v>
      </c>
      <c r="BB49" s="81">
        <v>26168.24269920012</v>
      </c>
      <c r="BC49" s="81">
        <v>0</v>
      </c>
      <c r="BD49" s="81"/>
      <c r="BE49" s="81">
        <v>79362.3762958211</v>
      </c>
      <c r="BF49" s="81">
        <v>0</v>
      </c>
      <c r="BG49" s="81">
        <v>0</v>
      </c>
      <c r="BH49" s="81">
        <v>0</v>
      </c>
      <c r="BI49" s="81">
        <v>34874.36917648736</v>
      </c>
      <c r="BJ49" s="81">
        <v>0</v>
      </c>
      <c r="BK49" s="81">
        <v>0</v>
      </c>
      <c r="BL49" s="81">
        <v>0</v>
      </c>
      <c r="BM49" s="81">
        <v>18838.342400453137</v>
      </c>
      <c r="BN49" s="81">
        <v>94969.57897274494</v>
      </c>
      <c r="BO49" s="81">
        <v>212078.4486437461</v>
      </c>
      <c r="BP49" s="81">
        <v>58277.19506909898</v>
      </c>
      <c r="BQ49" s="81">
        <v>817458.4047459733</v>
      </c>
      <c r="BR49" s="81">
        <v>190776.86083677527</v>
      </c>
      <c r="BS49" s="81">
        <v>98260.55461708034</v>
      </c>
      <c r="BT49" s="81">
        <v>4078.8152682823356</v>
      </c>
      <c r="BU49" s="81">
        <v>2258097.9520339877</v>
      </c>
      <c r="BV49" s="81">
        <v>0</v>
      </c>
      <c r="BW49" s="81">
        <v>69090.54322410763</v>
      </c>
      <c r="BX49" s="81">
        <v>103177.07277664804</v>
      </c>
      <c r="BY49" s="81">
        <v>122354.48539500238</v>
      </c>
      <c r="BZ49" s="81">
        <v>0</v>
      </c>
      <c r="CA49" s="81">
        <v>0</v>
      </c>
      <c r="CB49" s="81">
        <v>113947.53852174564</v>
      </c>
      <c r="CC49" s="81">
        <v>0</v>
      </c>
      <c r="CD49" s="81">
        <v>0</v>
      </c>
      <c r="CE49" s="81">
        <v>0</v>
      </c>
      <c r="CF49" s="81">
        <v>0</v>
      </c>
      <c r="CG49" s="81">
        <v>0</v>
      </c>
      <c r="CH49" s="81">
        <v>0</v>
      </c>
      <c r="CI49" s="81">
        <v>0</v>
      </c>
      <c r="CJ49" s="81">
        <v>0</v>
      </c>
      <c r="CK49" s="142">
        <v>0</v>
      </c>
      <c r="CL49" s="134"/>
      <c r="CM49" s="134"/>
      <c r="CN49" s="134"/>
      <c r="CO49" s="134"/>
      <c r="CP49" s="134"/>
      <c r="CQ49" s="134"/>
      <c r="CR49" s="134"/>
      <c r="CS49" s="134"/>
      <c r="CT49" s="134"/>
      <c r="CU49" s="134"/>
      <c r="CV49" s="137"/>
      <c r="CW49" s="137"/>
    </row>
    <row r="50" spans="1:101" ht="12.75">
      <c r="A50" s="129" t="s">
        <v>194</v>
      </c>
      <c r="B50" s="23" t="s">
        <v>154</v>
      </c>
      <c r="C50" s="24" t="s">
        <v>155</v>
      </c>
      <c r="D50" s="107" t="s">
        <v>156</v>
      </c>
      <c r="E50" s="73">
        <v>236006</v>
      </c>
      <c r="F50" s="120">
        <v>245182.87048016902</v>
      </c>
      <c r="G50" s="159">
        <v>0</v>
      </c>
      <c r="H50" s="159">
        <v>0</v>
      </c>
      <c r="I50" s="159">
        <v>0</v>
      </c>
      <c r="J50" s="159">
        <v>0</v>
      </c>
      <c r="K50" s="159">
        <v>0</v>
      </c>
      <c r="L50" s="159">
        <v>0</v>
      </c>
      <c r="M50" s="159">
        <v>0</v>
      </c>
      <c r="N50" s="159">
        <v>0</v>
      </c>
      <c r="O50" s="159">
        <v>0</v>
      </c>
      <c r="P50" s="159">
        <v>0</v>
      </c>
      <c r="Q50" s="159">
        <v>0</v>
      </c>
      <c r="R50" s="159">
        <v>0</v>
      </c>
      <c r="S50" s="159">
        <v>0</v>
      </c>
      <c r="T50" s="159">
        <v>0</v>
      </c>
      <c r="U50" s="159">
        <v>0</v>
      </c>
      <c r="V50" s="159">
        <v>0</v>
      </c>
      <c r="W50" s="159">
        <v>0</v>
      </c>
      <c r="X50" s="159">
        <v>0</v>
      </c>
      <c r="Y50" s="159">
        <v>0</v>
      </c>
      <c r="Z50" s="159">
        <v>0</v>
      </c>
      <c r="AA50" s="159">
        <v>0</v>
      </c>
      <c r="AB50" s="159">
        <v>0</v>
      </c>
      <c r="AC50" s="160">
        <v>0</v>
      </c>
      <c r="AD50" s="143">
        <f t="shared" si="0"/>
        <v>0</v>
      </c>
      <c r="AE50" s="139">
        <v>0</v>
      </c>
      <c r="AF50" s="140">
        <v>0</v>
      </c>
      <c r="AG50" s="139">
        <v>0</v>
      </c>
      <c r="AH50" s="139">
        <v>0</v>
      </c>
      <c r="AI50" s="139">
        <v>0</v>
      </c>
      <c r="AJ50" s="139">
        <v>0</v>
      </c>
      <c r="AK50" s="139">
        <v>0</v>
      </c>
      <c r="AL50" s="139">
        <v>0</v>
      </c>
      <c r="AM50" s="139">
        <v>0</v>
      </c>
      <c r="AN50" s="139">
        <v>0</v>
      </c>
      <c r="AO50" s="139">
        <v>0</v>
      </c>
      <c r="AP50" s="139">
        <v>0</v>
      </c>
      <c r="AQ50" s="139">
        <v>0</v>
      </c>
      <c r="AR50" s="139">
        <v>0</v>
      </c>
      <c r="AS50" s="139">
        <v>0</v>
      </c>
      <c r="AT50" s="139">
        <v>0</v>
      </c>
      <c r="AU50" s="139">
        <v>0</v>
      </c>
      <c r="AV50" s="139">
        <v>0</v>
      </c>
      <c r="AW50" s="139">
        <v>0</v>
      </c>
      <c r="AX50" s="139">
        <v>0</v>
      </c>
      <c r="AY50" s="139">
        <v>0</v>
      </c>
      <c r="AZ50" s="139">
        <v>0</v>
      </c>
      <c r="BA50" s="139">
        <v>0</v>
      </c>
      <c r="BB50" s="139">
        <v>0</v>
      </c>
      <c r="BC50" s="139">
        <v>0</v>
      </c>
      <c r="BD50" s="139"/>
      <c r="BE50" s="139">
        <v>0</v>
      </c>
      <c r="BF50" s="139">
        <v>0</v>
      </c>
      <c r="BG50" s="139">
        <v>0</v>
      </c>
      <c r="BH50" s="139">
        <v>0</v>
      </c>
      <c r="BI50" s="139">
        <v>0</v>
      </c>
      <c r="BJ50" s="139">
        <v>0</v>
      </c>
      <c r="BK50" s="139">
        <v>0</v>
      </c>
      <c r="BL50" s="139">
        <v>0</v>
      </c>
      <c r="BM50" s="139">
        <v>0</v>
      </c>
      <c r="BN50" s="139">
        <v>0</v>
      </c>
      <c r="BO50" s="139">
        <v>0</v>
      </c>
      <c r="BP50" s="139">
        <v>0</v>
      </c>
      <c r="BQ50" s="139">
        <v>0</v>
      </c>
      <c r="BR50" s="139">
        <v>0</v>
      </c>
      <c r="BS50" s="139">
        <v>0</v>
      </c>
      <c r="BT50" s="139">
        <v>0</v>
      </c>
      <c r="BU50" s="139">
        <v>0</v>
      </c>
      <c r="BV50" s="139">
        <v>0</v>
      </c>
      <c r="BW50" s="139">
        <v>0</v>
      </c>
      <c r="BX50" s="139">
        <v>0</v>
      </c>
      <c r="BY50" s="139">
        <v>0</v>
      </c>
      <c r="BZ50" s="139">
        <v>0</v>
      </c>
      <c r="CA50" s="139">
        <v>0</v>
      </c>
      <c r="CB50" s="139">
        <v>0</v>
      </c>
      <c r="CC50" s="139">
        <v>0</v>
      </c>
      <c r="CD50" s="139">
        <v>0</v>
      </c>
      <c r="CE50" s="139">
        <v>245714.22273174272</v>
      </c>
      <c r="CF50" s="139">
        <v>0</v>
      </c>
      <c r="CG50" s="139">
        <v>0</v>
      </c>
      <c r="CH50" s="139">
        <v>0</v>
      </c>
      <c r="CI50" s="139">
        <v>0</v>
      </c>
      <c r="CJ50" s="139">
        <v>0</v>
      </c>
      <c r="CK50" s="143">
        <v>0</v>
      </c>
      <c r="CL50" s="134"/>
      <c r="CM50" s="134"/>
      <c r="CN50" s="134"/>
      <c r="CO50" s="134"/>
      <c r="CP50" s="134"/>
      <c r="CQ50" s="134"/>
      <c r="CR50" s="134"/>
      <c r="CS50" s="134"/>
      <c r="CT50" s="134"/>
      <c r="CU50" s="134"/>
      <c r="CV50" s="137"/>
      <c r="CW50" s="137"/>
    </row>
    <row r="51" spans="1:101" ht="12.75">
      <c r="A51" s="65" t="s">
        <v>53</v>
      </c>
      <c r="B51" s="60" t="s">
        <v>157</v>
      </c>
      <c r="C51" s="43" t="s">
        <v>118</v>
      </c>
      <c r="D51" s="126" t="s">
        <v>119</v>
      </c>
      <c r="E51" s="70">
        <v>675744</v>
      </c>
      <c r="F51" s="119">
        <v>843569.0232626065</v>
      </c>
      <c r="G51" s="156">
        <v>62164.07965184848</v>
      </c>
      <c r="H51" s="156">
        <v>98047.77417180278</v>
      </c>
      <c r="I51" s="156">
        <v>31697.63658156912</v>
      </c>
      <c r="J51" s="156">
        <v>160458.09252590922</v>
      </c>
      <c r="K51" s="156">
        <v>57284.07627982725</v>
      </c>
      <c r="L51" s="156">
        <v>13946.064682427657</v>
      </c>
      <c r="M51" s="156">
        <v>15423.49689597537</v>
      </c>
      <c r="N51" s="156">
        <v>339451.2437308716</v>
      </c>
      <c r="O51" s="156">
        <v>32302.04066892955</v>
      </c>
      <c r="P51" s="156">
        <v>11215.05362102128</v>
      </c>
      <c r="Q51" s="156">
        <v>0</v>
      </c>
      <c r="R51" s="156">
        <v>5417.251449674948</v>
      </c>
      <c r="S51" s="156">
        <v>0</v>
      </c>
      <c r="T51" s="156">
        <v>3245.873802491188</v>
      </c>
      <c r="U51" s="156">
        <v>0</v>
      </c>
      <c r="V51" s="156">
        <v>0</v>
      </c>
      <c r="W51" s="156">
        <v>5663.490151932901</v>
      </c>
      <c r="X51" s="156">
        <v>0</v>
      </c>
      <c r="Y51" s="156">
        <v>7252.849048325137</v>
      </c>
      <c r="Z51" s="156">
        <v>0</v>
      </c>
      <c r="AA51" s="156">
        <v>0</v>
      </c>
      <c r="AB51" s="156">
        <v>0</v>
      </c>
      <c r="AC51" s="157">
        <v>0</v>
      </c>
      <c r="AD51" s="153">
        <f t="shared" si="0"/>
        <v>843569.0232626067</v>
      </c>
      <c r="AE51" s="135">
        <v>0</v>
      </c>
      <c r="AF51" s="136">
        <v>0</v>
      </c>
      <c r="AG51" s="135">
        <v>0</v>
      </c>
      <c r="AH51" s="135">
        <v>0</v>
      </c>
      <c r="AI51" s="135">
        <v>0</v>
      </c>
      <c r="AJ51" s="135">
        <v>0</v>
      </c>
      <c r="AK51" s="135">
        <v>0</v>
      </c>
      <c r="AL51" s="135">
        <v>0</v>
      </c>
      <c r="AM51" s="135">
        <v>0</v>
      </c>
      <c r="AN51" s="135">
        <v>0</v>
      </c>
      <c r="AO51" s="135">
        <v>0</v>
      </c>
      <c r="AP51" s="135">
        <v>0</v>
      </c>
      <c r="AQ51" s="135">
        <v>0</v>
      </c>
      <c r="AR51" s="135">
        <v>0</v>
      </c>
      <c r="AS51" s="135">
        <v>0</v>
      </c>
      <c r="AT51" s="135">
        <v>0</v>
      </c>
      <c r="AU51" s="135">
        <v>0</v>
      </c>
      <c r="AV51" s="135">
        <v>0</v>
      </c>
      <c r="AW51" s="135">
        <v>0</v>
      </c>
      <c r="AX51" s="135">
        <v>0</v>
      </c>
      <c r="AY51" s="135">
        <v>0</v>
      </c>
      <c r="AZ51" s="135">
        <v>0</v>
      </c>
      <c r="BA51" s="135">
        <v>0</v>
      </c>
      <c r="BB51" s="135">
        <v>0</v>
      </c>
      <c r="BC51" s="135">
        <v>0</v>
      </c>
      <c r="BD51" s="135"/>
      <c r="BE51" s="135">
        <v>0</v>
      </c>
      <c r="BF51" s="135">
        <v>0</v>
      </c>
      <c r="BG51" s="135">
        <v>0</v>
      </c>
      <c r="BH51" s="135">
        <v>0</v>
      </c>
      <c r="BI51" s="135">
        <v>0</v>
      </c>
      <c r="BJ51" s="135">
        <v>0</v>
      </c>
      <c r="BK51" s="135">
        <v>0</v>
      </c>
      <c r="BL51" s="135">
        <v>0</v>
      </c>
      <c r="BM51" s="135">
        <v>0</v>
      </c>
      <c r="BN51" s="135">
        <v>0</v>
      </c>
      <c r="BO51" s="135">
        <v>0</v>
      </c>
      <c r="BP51" s="135">
        <v>0</v>
      </c>
      <c r="BQ51" s="135">
        <v>0</v>
      </c>
      <c r="BR51" s="135">
        <v>0</v>
      </c>
      <c r="BS51" s="135">
        <v>0</v>
      </c>
      <c r="BT51" s="135">
        <v>0</v>
      </c>
      <c r="BU51" s="135">
        <v>0</v>
      </c>
      <c r="BV51" s="135">
        <v>0</v>
      </c>
      <c r="BW51" s="135">
        <v>0</v>
      </c>
      <c r="BX51" s="135">
        <v>0</v>
      </c>
      <c r="BY51" s="135">
        <v>0</v>
      </c>
      <c r="BZ51" s="135">
        <v>0</v>
      </c>
      <c r="CA51" s="135">
        <v>0</v>
      </c>
      <c r="CB51" s="135">
        <v>0</v>
      </c>
      <c r="CC51" s="135">
        <v>0</v>
      </c>
      <c r="CD51" s="135">
        <v>0</v>
      </c>
      <c r="CE51" s="135">
        <v>0</v>
      </c>
      <c r="CF51" s="135">
        <v>0</v>
      </c>
      <c r="CG51" s="135">
        <v>0</v>
      </c>
      <c r="CH51" s="135">
        <v>0</v>
      </c>
      <c r="CI51" s="135">
        <v>0</v>
      </c>
      <c r="CJ51" s="135">
        <v>0</v>
      </c>
      <c r="CK51" s="141">
        <v>0</v>
      </c>
      <c r="CL51" s="134"/>
      <c r="CM51" s="134"/>
      <c r="CN51" s="134"/>
      <c r="CO51" s="134"/>
      <c r="CP51" s="134"/>
      <c r="CQ51" s="134"/>
      <c r="CR51" s="134"/>
      <c r="CS51" s="134"/>
      <c r="CT51" s="134"/>
      <c r="CU51" s="134"/>
      <c r="CV51" s="137"/>
      <c r="CW51" s="137"/>
    </row>
    <row r="52" spans="1:101" ht="12.75">
      <c r="A52" s="66" t="s">
        <v>54</v>
      </c>
      <c r="B52" s="22" t="s">
        <v>158</v>
      </c>
      <c r="C52" s="25" t="s">
        <v>118</v>
      </c>
      <c r="D52" s="39" t="s">
        <v>119</v>
      </c>
      <c r="E52" s="71">
        <v>1208760</v>
      </c>
      <c r="F52" s="72">
        <v>1433796.582539936</v>
      </c>
      <c r="G52" s="121">
        <v>105658.98284984085</v>
      </c>
      <c r="H52" s="121">
        <v>166649.74608653327</v>
      </c>
      <c r="I52" s="121">
        <v>53875.808323865545</v>
      </c>
      <c r="J52" s="121">
        <v>272727.25569595216</v>
      </c>
      <c r="K52" s="121">
        <v>97364.54343274856</v>
      </c>
      <c r="L52" s="121">
        <v>23703.833747011467</v>
      </c>
      <c r="M52" s="121">
        <v>26214.994304479776</v>
      </c>
      <c r="N52" s="121">
        <v>576958.1620219613</v>
      </c>
      <c r="O52" s="121">
        <v>54903.1012791935</v>
      </c>
      <c r="P52" s="121">
        <v>19061.991504418533</v>
      </c>
      <c r="Q52" s="121">
        <v>0</v>
      </c>
      <c r="R52" s="121">
        <v>9207.588710717135</v>
      </c>
      <c r="S52" s="121">
        <v>0</v>
      </c>
      <c r="T52" s="121">
        <v>5516.943648983408</v>
      </c>
      <c r="U52" s="121">
        <v>0</v>
      </c>
      <c r="V52" s="121">
        <v>0</v>
      </c>
      <c r="W52" s="121">
        <v>9626.115470295186</v>
      </c>
      <c r="X52" s="121">
        <v>0</v>
      </c>
      <c r="Y52" s="121">
        <v>12327.515463935337</v>
      </c>
      <c r="Z52" s="121">
        <v>0</v>
      </c>
      <c r="AA52" s="121">
        <v>0</v>
      </c>
      <c r="AB52" s="121">
        <v>0</v>
      </c>
      <c r="AC52" s="158">
        <v>0</v>
      </c>
      <c r="AD52" s="154">
        <f t="shared" si="0"/>
        <v>1433796.582539936</v>
      </c>
      <c r="AE52" s="81">
        <v>0</v>
      </c>
      <c r="AF52" s="138">
        <v>0</v>
      </c>
      <c r="AG52" s="81">
        <v>0</v>
      </c>
      <c r="AH52" s="81">
        <v>0</v>
      </c>
      <c r="AI52" s="81">
        <v>0</v>
      </c>
      <c r="AJ52" s="81">
        <v>0</v>
      </c>
      <c r="AK52" s="81">
        <v>0</v>
      </c>
      <c r="AL52" s="81">
        <v>0</v>
      </c>
      <c r="AM52" s="81">
        <v>0</v>
      </c>
      <c r="AN52" s="81">
        <v>0</v>
      </c>
      <c r="AO52" s="81">
        <v>0</v>
      </c>
      <c r="AP52" s="81">
        <v>0</v>
      </c>
      <c r="AQ52" s="81">
        <v>0</v>
      </c>
      <c r="AR52" s="81">
        <v>0</v>
      </c>
      <c r="AS52" s="81">
        <v>0</v>
      </c>
      <c r="AT52" s="81">
        <v>0</v>
      </c>
      <c r="AU52" s="81">
        <v>0</v>
      </c>
      <c r="AV52" s="81">
        <v>0</v>
      </c>
      <c r="AW52" s="81">
        <v>0</v>
      </c>
      <c r="AX52" s="81">
        <v>0</v>
      </c>
      <c r="AY52" s="81">
        <v>0</v>
      </c>
      <c r="AZ52" s="81">
        <v>0</v>
      </c>
      <c r="BA52" s="81">
        <v>0</v>
      </c>
      <c r="BB52" s="81">
        <v>0</v>
      </c>
      <c r="BC52" s="81">
        <v>0</v>
      </c>
      <c r="BD52" s="81"/>
      <c r="BE52" s="81">
        <v>0</v>
      </c>
      <c r="BF52" s="81">
        <v>0</v>
      </c>
      <c r="BG52" s="81">
        <v>0</v>
      </c>
      <c r="BH52" s="81">
        <v>0</v>
      </c>
      <c r="BI52" s="81">
        <v>0</v>
      </c>
      <c r="BJ52" s="81">
        <v>0</v>
      </c>
      <c r="BK52" s="81">
        <v>0</v>
      </c>
      <c r="BL52" s="81">
        <v>0</v>
      </c>
      <c r="BM52" s="81">
        <v>0</v>
      </c>
      <c r="BN52" s="81">
        <v>0</v>
      </c>
      <c r="BO52" s="81">
        <v>0</v>
      </c>
      <c r="BP52" s="81">
        <v>0</v>
      </c>
      <c r="BQ52" s="81">
        <v>0</v>
      </c>
      <c r="BR52" s="81">
        <v>0</v>
      </c>
      <c r="BS52" s="81">
        <v>0</v>
      </c>
      <c r="BT52" s="81">
        <v>0</v>
      </c>
      <c r="BU52" s="81">
        <v>0</v>
      </c>
      <c r="BV52" s="81">
        <v>0</v>
      </c>
      <c r="BW52" s="81">
        <v>0</v>
      </c>
      <c r="BX52" s="81">
        <v>0</v>
      </c>
      <c r="BY52" s="81">
        <v>0</v>
      </c>
      <c r="BZ52" s="81">
        <v>0</v>
      </c>
      <c r="CA52" s="81">
        <v>0</v>
      </c>
      <c r="CB52" s="81">
        <v>0</v>
      </c>
      <c r="CC52" s="81">
        <v>0</v>
      </c>
      <c r="CD52" s="81">
        <v>0</v>
      </c>
      <c r="CE52" s="81">
        <v>0</v>
      </c>
      <c r="CF52" s="81">
        <v>0</v>
      </c>
      <c r="CG52" s="81">
        <v>0</v>
      </c>
      <c r="CH52" s="81">
        <v>0</v>
      </c>
      <c r="CI52" s="81">
        <v>0</v>
      </c>
      <c r="CJ52" s="81">
        <v>0</v>
      </c>
      <c r="CK52" s="142">
        <v>0</v>
      </c>
      <c r="CL52" s="134"/>
      <c r="CM52" s="134"/>
      <c r="CN52" s="134"/>
      <c r="CO52" s="134"/>
      <c r="CP52" s="134"/>
      <c r="CQ52" s="134"/>
      <c r="CR52" s="134"/>
      <c r="CS52" s="134"/>
      <c r="CT52" s="134"/>
      <c r="CU52" s="134"/>
      <c r="CV52" s="137"/>
      <c r="CW52" s="137"/>
    </row>
    <row r="53" spans="1:101" ht="12.75">
      <c r="A53" s="66" t="s">
        <v>55</v>
      </c>
      <c r="B53" s="22" t="s">
        <v>159</v>
      </c>
      <c r="C53" s="25" t="s">
        <v>118</v>
      </c>
      <c r="D53" s="39" t="s">
        <v>119</v>
      </c>
      <c r="E53" s="71">
        <v>1089430</v>
      </c>
      <c r="F53" s="72">
        <v>1313361.106163395</v>
      </c>
      <c r="G53" s="121">
        <v>96783.88153634827</v>
      </c>
      <c r="H53" s="121">
        <v>152651.5668452306</v>
      </c>
      <c r="I53" s="121">
        <v>49350.36955544441</v>
      </c>
      <c r="J53" s="121">
        <v>249818.819896487</v>
      </c>
      <c r="K53" s="121">
        <v>89186.15514998748</v>
      </c>
      <c r="L53" s="121">
        <v>21712.768526159514</v>
      </c>
      <c r="M53" s="121">
        <v>24012.997615608194</v>
      </c>
      <c r="N53" s="121">
        <v>528495.0592787847</v>
      </c>
      <c r="O53" s="121">
        <v>50291.372364764335</v>
      </c>
      <c r="P53" s="121">
        <v>17460.82990626953</v>
      </c>
      <c r="Q53" s="121">
        <v>0</v>
      </c>
      <c r="R53" s="121">
        <v>8434.173327978495</v>
      </c>
      <c r="S53" s="121">
        <v>0</v>
      </c>
      <c r="T53" s="121">
        <v>5053.53360560695</v>
      </c>
      <c r="U53" s="121">
        <v>0</v>
      </c>
      <c r="V53" s="121">
        <v>0</v>
      </c>
      <c r="W53" s="121">
        <v>8817.54484288661</v>
      </c>
      <c r="X53" s="121">
        <v>0</v>
      </c>
      <c r="Y53" s="121">
        <v>11292.033711838976</v>
      </c>
      <c r="Z53" s="121">
        <v>0</v>
      </c>
      <c r="AA53" s="121">
        <v>0</v>
      </c>
      <c r="AB53" s="121">
        <v>0</v>
      </c>
      <c r="AC53" s="158">
        <v>0</v>
      </c>
      <c r="AD53" s="154">
        <f t="shared" si="0"/>
        <v>1313361.1061633946</v>
      </c>
      <c r="AE53" s="81">
        <v>0</v>
      </c>
      <c r="AF53" s="138">
        <v>0</v>
      </c>
      <c r="AG53" s="81">
        <v>0</v>
      </c>
      <c r="AH53" s="81">
        <v>0</v>
      </c>
      <c r="AI53" s="81">
        <v>0</v>
      </c>
      <c r="AJ53" s="81">
        <v>0</v>
      </c>
      <c r="AK53" s="81">
        <v>0</v>
      </c>
      <c r="AL53" s="81">
        <v>0</v>
      </c>
      <c r="AM53" s="81">
        <v>0</v>
      </c>
      <c r="AN53" s="81">
        <v>0</v>
      </c>
      <c r="AO53" s="81">
        <v>0</v>
      </c>
      <c r="AP53" s="81">
        <v>0</v>
      </c>
      <c r="AQ53" s="81">
        <v>0</v>
      </c>
      <c r="AR53" s="81">
        <v>0</v>
      </c>
      <c r="AS53" s="81">
        <v>0</v>
      </c>
      <c r="AT53" s="81">
        <v>0</v>
      </c>
      <c r="AU53" s="81">
        <v>0</v>
      </c>
      <c r="AV53" s="81">
        <v>0</v>
      </c>
      <c r="AW53" s="81">
        <v>0</v>
      </c>
      <c r="AX53" s="81">
        <v>0</v>
      </c>
      <c r="AY53" s="81">
        <v>0</v>
      </c>
      <c r="AZ53" s="81">
        <v>0</v>
      </c>
      <c r="BA53" s="81">
        <v>0</v>
      </c>
      <c r="BB53" s="81">
        <v>0</v>
      </c>
      <c r="BC53" s="81">
        <v>0</v>
      </c>
      <c r="BD53" s="81"/>
      <c r="BE53" s="81">
        <v>0</v>
      </c>
      <c r="BF53" s="81">
        <v>0</v>
      </c>
      <c r="BG53" s="81">
        <v>0</v>
      </c>
      <c r="BH53" s="81">
        <v>0</v>
      </c>
      <c r="BI53" s="81">
        <v>0</v>
      </c>
      <c r="BJ53" s="81">
        <v>0</v>
      </c>
      <c r="BK53" s="81">
        <v>0</v>
      </c>
      <c r="BL53" s="81">
        <v>0</v>
      </c>
      <c r="BM53" s="81">
        <v>0</v>
      </c>
      <c r="BN53" s="81">
        <v>0</v>
      </c>
      <c r="BO53" s="81">
        <v>0</v>
      </c>
      <c r="BP53" s="81">
        <v>0</v>
      </c>
      <c r="BQ53" s="81">
        <v>0</v>
      </c>
      <c r="BR53" s="81">
        <v>0</v>
      </c>
      <c r="BS53" s="81">
        <v>0</v>
      </c>
      <c r="BT53" s="81">
        <v>0</v>
      </c>
      <c r="BU53" s="81">
        <v>0</v>
      </c>
      <c r="BV53" s="81">
        <v>0</v>
      </c>
      <c r="BW53" s="81">
        <v>0</v>
      </c>
      <c r="BX53" s="81">
        <v>0</v>
      </c>
      <c r="BY53" s="81">
        <v>0</v>
      </c>
      <c r="BZ53" s="81">
        <v>0</v>
      </c>
      <c r="CA53" s="81">
        <v>0</v>
      </c>
      <c r="CB53" s="81">
        <v>0</v>
      </c>
      <c r="CC53" s="81">
        <v>0</v>
      </c>
      <c r="CD53" s="81">
        <v>0</v>
      </c>
      <c r="CE53" s="81">
        <v>0</v>
      </c>
      <c r="CF53" s="81">
        <v>0</v>
      </c>
      <c r="CG53" s="81">
        <v>0</v>
      </c>
      <c r="CH53" s="81">
        <v>0</v>
      </c>
      <c r="CI53" s="81">
        <v>0</v>
      </c>
      <c r="CJ53" s="81">
        <v>0</v>
      </c>
      <c r="CK53" s="142">
        <v>0</v>
      </c>
      <c r="CL53" s="134"/>
      <c r="CM53" s="134"/>
      <c r="CN53" s="134"/>
      <c r="CO53" s="134"/>
      <c r="CP53" s="134"/>
      <c r="CQ53" s="134"/>
      <c r="CR53" s="134"/>
      <c r="CS53" s="134"/>
      <c r="CT53" s="134"/>
      <c r="CU53" s="134"/>
      <c r="CV53" s="137"/>
      <c r="CW53" s="137"/>
    </row>
    <row r="54" spans="1:101" ht="12.75">
      <c r="A54" s="66" t="s">
        <v>56</v>
      </c>
      <c r="B54" s="22" t="s">
        <v>160</v>
      </c>
      <c r="C54" s="25" t="s">
        <v>118</v>
      </c>
      <c r="D54" s="39" t="s">
        <v>119</v>
      </c>
      <c r="E54" s="71">
        <v>73</v>
      </c>
      <c r="F54" s="72">
        <v>73.8868501494746</v>
      </c>
      <c r="G54" s="121">
        <v>5.444851471847228</v>
      </c>
      <c r="H54" s="121">
        <v>8.587846397800094</v>
      </c>
      <c r="I54" s="121">
        <v>2.7763448628504412</v>
      </c>
      <c r="J54" s="121">
        <v>14.054265520418053</v>
      </c>
      <c r="K54" s="121">
        <v>5.017419847481836</v>
      </c>
      <c r="L54" s="121">
        <v>1.2215133118332098</v>
      </c>
      <c r="M54" s="121">
        <v>1.3509192164575945</v>
      </c>
      <c r="N54" s="121">
        <v>29.731986935214753</v>
      </c>
      <c r="O54" s="121">
        <v>2.8292836420149623</v>
      </c>
      <c r="P54" s="121">
        <v>0.9823084578305588</v>
      </c>
      <c r="Q54" s="121">
        <v>0</v>
      </c>
      <c r="R54" s="121">
        <v>0.47448831695607824</v>
      </c>
      <c r="S54" s="121">
        <v>0</v>
      </c>
      <c r="T54" s="121">
        <v>0.28430085106872455</v>
      </c>
      <c r="U54" s="121">
        <v>0</v>
      </c>
      <c r="V54" s="121">
        <v>0</v>
      </c>
      <c r="W54" s="121">
        <v>0.4960559677268091</v>
      </c>
      <c r="X54" s="121">
        <v>0</v>
      </c>
      <c r="Y54" s="121">
        <v>0.6352653499742534</v>
      </c>
      <c r="Z54" s="121">
        <v>0</v>
      </c>
      <c r="AA54" s="121">
        <v>0</v>
      </c>
      <c r="AB54" s="121">
        <v>0</v>
      </c>
      <c r="AC54" s="158">
        <v>0</v>
      </c>
      <c r="AD54" s="154">
        <f t="shared" si="0"/>
        <v>73.88685014947457</v>
      </c>
      <c r="AE54" s="81">
        <v>0</v>
      </c>
      <c r="AF54" s="138">
        <v>0</v>
      </c>
      <c r="AG54" s="81">
        <v>0</v>
      </c>
      <c r="AH54" s="81">
        <v>0</v>
      </c>
      <c r="AI54" s="81">
        <v>0</v>
      </c>
      <c r="AJ54" s="81">
        <v>0</v>
      </c>
      <c r="AK54" s="81">
        <v>0</v>
      </c>
      <c r="AL54" s="81">
        <v>0</v>
      </c>
      <c r="AM54" s="81">
        <v>0</v>
      </c>
      <c r="AN54" s="81">
        <v>0</v>
      </c>
      <c r="AO54" s="81">
        <v>0</v>
      </c>
      <c r="AP54" s="81">
        <v>0</v>
      </c>
      <c r="AQ54" s="81">
        <v>0</v>
      </c>
      <c r="AR54" s="81">
        <v>0</v>
      </c>
      <c r="AS54" s="81">
        <v>0</v>
      </c>
      <c r="AT54" s="81">
        <v>0</v>
      </c>
      <c r="AU54" s="81">
        <v>0</v>
      </c>
      <c r="AV54" s="81">
        <v>0</v>
      </c>
      <c r="AW54" s="81">
        <v>0</v>
      </c>
      <c r="AX54" s="81">
        <v>0</v>
      </c>
      <c r="AY54" s="81">
        <v>0</v>
      </c>
      <c r="AZ54" s="81">
        <v>0</v>
      </c>
      <c r="BA54" s="81">
        <v>0</v>
      </c>
      <c r="BB54" s="81">
        <v>0</v>
      </c>
      <c r="BC54" s="81">
        <v>0</v>
      </c>
      <c r="BD54" s="81"/>
      <c r="BE54" s="81">
        <v>0</v>
      </c>
      <c r="BF54" s="81">
        <v>0</v>
      </c>
      <c r="BG54" s="81">
        <v>0</v>
      </c>
      <c r="BH54" s="81">
        <v>0</v>
      </c>
      <c r="BI54" s="81">
        <v>0</v>
      </c>
      <c r="BJ54" s="81">
        <v>0</v>
      </c>
      <c r="BK54" s="81">
        <v>0</v>
      </c>
      <c r="BL54" s="81">
        <v>0</v>
      </c>
      <c r="BM54" s="81">
        <v>0</v>
      </c>
      <c r="BN54" s="81">
        <v>0</v>
      </c>
      <c r="BO54" s="81">
        <v>0</v>
      </c>
      <c r="BP54" s="81">
        <v>0</v>
      </c>
      <c r="BQ54" s="81">
        <v>0</v>
      </c>
      <c r="BR54" s="81">
        <v>0</v>
      </c>
      <c r="BS54" s="81">
        <v>0</v>
      </c>
      <c r="BT54" s="81">
        <v>0</v>
      </c>
      <c r="BU54" s="81">
        <v>0</v>
      </c>
      <c r="BV54" s="81">
        <v>0</v>
      </c>
      <c r="BW54" s="81">
        <v>0</v>
      </c>
      <c r="BX54" s="81">
        <v>0</v>
      </c>
      <c r="BY54" s="81">
        <v>0</v>
      </c>
      <c r="BZ54" s="81">
        <v>0</v>
      </c>
      <c r="CA54" s="81">
        <v>0</v>
      </c>
      <c r="CB54" s="81">
        <v>0</v>
      </c>
      <c r="CC54" s="81">
        <v>0</v>
      </c>
      <c r="CD54" s="81">
        <v>0</v>
      </c>
      <c r="CE54" s="81">
        <v>0</v>
      </c>
      <c r="CF54" s="81">
        <v>0</v>
      </c>
      <c r="CG54" s="81">
        <v>0</v>
      </c>
      <c r="CH54" s="81">
        <v>0</v>
      </c>
      <c r="CI54" s="81">
        <v>0</v>
      </c>
      <c r="CJ54" s="81">
        <v>0</v>
      </c>
      <c r="CK54" s="142">
        <v>0</v>
      </c>
      <c r="CL54" s="134"/>
      <c r="CM54" s="134"/>
      <c r="CN54" s="134"/>
      <c r="CO54" s="134"/>
      <c r="CP54" s="134"/>
      <c r="CQ54" s="134"/>
      <c r="CR54" s="134"/>
      <c r="CS54" s="134"/>
      <c r="CT54" s="134"/>
      <c r="CU54" s="134"/>
      <c r="CV54" s="137"/>
      <c r="CW54" s="137"/>
    </row>
    <row r="55" spans="1:101" ht="12.75">
      <c r="A55" s="66" t="s">
        <v>57</v>
      </c>
      <c r="B55" s="22" t="s">
        <v>161</v>
      </c>
      <c r="C55" s="25" t="s">
        <v>118</v>
      </c>
      <c r="D55" s="39" t="s">
        <v>119</v>
      </c>
      <c r="E55" s="71">
        <v>106877</v>
      </c>
      <c r="F55" s="72">
        <v>113004.9412547592</v>
      </c>
      <c r="G55" s="121">
        <v>8327.532158594264</v>
      </c>
      <c r="H55" s="121">
        <v>13134.530376176766</v>
      </c>
      <c r="I55" s="121">
        <v>4246.231738051667</v>
      </c>
      <c r="J55" s="121">
        <v>21495.048798272845</v>
      </c>
      <c r="K55" s="121">
        <v>7673.8043910128645</v>
      </c>
      <c r="L55" s="121">
        <v>1868.2220146936359</v>
      </c>
      <c r="M55" s="121">
        <v>2066.139595704519</v>
      </c>
      <c r="N55" s="121">
        <v>45473.06361286403</v>
      </c>
      <c r="O55" s="121">
        <v>4327.198021192483</v>
      </c>
      <c r="P55" s="121">
        <v>1502.3743649462467</v>
      </c>
      <c r="Q55" s="121">
        <v>0</v>
      </c>
      <c r="R55" s="121">
        <v>725.6977970399035</v>
      </c>
      <c r="S55" s="121">
        <v>0</v>
      </c>
      <c r="T55" s="121">
        <v>434.8189279784546</v>
      </c>
      <c r="U55" s="121">
        <v>0</v>
      </c>
      <c r="V55" s="121">
        <v>0</v>
      </c>
      <c r="W55" s="121">
        <v>758.6840605417174</v>
      </c>
      <c r="X55" s="121">
        <v>0</v>
      </c>
      <c r="Y55" s="121">
        <v>971.5953976897881</v>
      </c>
      <c r="Z55" s="121">
        <v>0</v>
      </c>
      <c r="AA55" s="121">
        <v>0</v>
      </c>
      <c r="AB55" s="121">
        <v>0</v>
      </c>
      <c r="AC55" s="158">
        <v>0</v>
      </c>
      <c r="AD55" s="154">
        <f t="shared" si="0"/>
        <v>113004.9412547592</v>
      </c>
      <c r="AE55" s="81">
        <v>0</v>
      </c>
      <c r="AF55" s="138">
        <v>0</v>
      </c>
      <c r="AG55" s="81">
        <v>0</v>
      </c>
      <c r="AH55" s="81">
        <v>0</v>
      </c>
      <c r="AI55" s="81">
        <v>0</v>
      </c>
      <c r="AJ55" s="81">
        <v>0</v>
      </c>
      <c r="AK55" s="81">
        <v>0</v>
      </c>
      <c r="AL55" s="81">
        <v>0</v>
      </c>
      <c r="AM55" s="81">
        <v>0</v>
      </c>
      <c r="AN55" s="81">
        <v>0</v>
      </c>
      <c r="AO55" s="81">
        <v>0</v>
      </c>
      <c r="AP55" s="81">
        <v>0</v>
      </c>
      <c r="AQ55" s="81">
        <v>0</v>
      </c>
      <c r="AR55" s="81">
        <v>0</v>
      </c>
      <c r="AS55" s="81">
        <v>0</v>
      </c>
      <c r="AT55" s="81">
        <v>0</v>
      </c>
      <c r="AU55" s="81">
        <v>0</v>
      </c>
      <c r="AV55" s="81">
        <v>0</v>
      </c>
      <c r="AW55" s="81">
        <v>0</v>
      </c>
      <c r="AX55" s="81">
        <v>0</v>
      </c>
      <c r="AY55" s="81">
        <v>0</v>
      </c>
      <c r="AZ55" s="81">
        <v>0</v>
      </c>
      <c r="BA55" s="81">
        <v>0</v>
      </c>
      <c r="BB55" s="81">
        <v>0</v>
      </c>
      <c r="BC55" s="81">
        <v>0</v>
      </c>
      <c r="BD55" s="81"/>
      <c r="BE55" s="81">
        <v>0</v>
      </c>
      <c r="BF55" s="81">
        <v>0</v>
      </c>
      <c r="BG55" s="81">
        <v>0</v>
      </c>
      <c r="BH55" s="81">
        <v>0</v>
      </c>
      <c r="BI55" s="81">
        <v>0</v>
      </c>
      <c r="BJ55" s="81">
        <v>0</v>
      </c>
      <c r="BK55" s="81">
        <v>0</v>
      </c>
      <c r="BL55" s="81">
        <v>0</v>
      </c>
      <c r="BM55" s="81">
        <v>0</v>
      </c>
      <c r="BN55" s="81">
        <v>0</v>
      </c>
      <c r="BO55" s="81">
        <v>0</v>
      </c>
      <c r="BP55" s="81">
        <v>0</v>
      </c>
      <c r="BQ55" s="81">
        <v>0</v>
      </c>
      <c r="BR55" s="81">
        <v>0</v>
      </c>
      <c r="BS55" s="81">
        <v>0</v>
      </c>
      <c r="BT55" s="81">
        <v>0</v>
      </c>
      <c r="BU55" s="81">
        <v>0</v>
      </c>
      <c r="BV55" s="81">
        <v>0</v>
      </c>
      <c r="BW55" s="81">
        <v>0</v>
      </c>
      <c r="BX55" s="81">
        <v>0</v>
      </c>
      <c r="BY55" s="81">
        <v>0</v>
      </c>
      <c r="BZ55" s="81">
        <v>0</v>
      </c>
      <c r="CA55" s="81">
        <v>0</v>
      </c>
      <c r="CB55" s="81">
        <v>0</v>
      </c>
      <c r="CC55" s="81">
        <v>0</v>
      </c>
      <c r="CD55" s="81">
        <v>0</v>
      </c>
      <c r="CE55" s="81">
        <v>0</v>
      </c>
      <c r="CF55" s="81">
        <v>0</v>
      </c>
      <c r="CG55" s="81">
        <v>0</v>
      </c>
      <c r="CH55" s="81">
        <v>0</v>
      </c>
      <c r="CI55" s="81">
        <v>0</v>
      </c>
      <c r="CJ55" s="81">
        <v>0</v>
      </c>
      <c r="CK55" s="142">
        <v>0</v>
      </c>
      <c r="CL55" s="134"/>
      <c r="CM55" s="134"/>
      <c r="CN55" s="134"/>
      <c r="CO55" s="134"/>
      <c r="CP55" s="134"/>
      <c r="CQ55" s="134"/>
      <c r="CR55" s="134"/>
      <c r="CS55" s="134"/>
      <c r="CT55" s="134"/>
      <c r="CU55" s="134"/>
      <c r="CV55" s="137"/>
      <c r="CW55" s="137"/>
    </row>
    <row r="56" spans="1:101" ht="12.75">
      <c r="A56" s="66" t="s">
        <v>58</v>
      </c>
      <c r="B56" s="22" t="s">
        <v>162</v>
      </c>
      <c r="C56" s="25" t="s">
        <v>118</v>
      </c>
      <c r="D56" s="39" t="s">
        <v>119</v>
      </c>
      <c r="E56" s="71">
        <v>1828550</v>
      </c>
      <c r="F56" s="72">
        <v>2072031.5148515077</v>
      </c>
      <c r="G56" s="121">
        <v>152691.63349810627</v>
      </c>
      <c r="H56" s="121">
        <v>240831.6005479674</v>
      </c>
      <c r="I56" s="121">
        <v>77857.88730043877</v>
      </c>
      <c r="J56" s="121">
        <v>394128.06226662797</v>
      </c>
      <c r="K56" s="121">
        <v>140705.03785439467</v>
      </c>
      <c r="L56" s="121">
        <v>34255.271036845596</v>
      </c>
      <c r="M56" s="121">
        <v>37884.24036017113</v>
      </c>
      <c r="N56" s="121">
        <v>833783.1942258853</v>
      </c>
      <c r="O56" s="121">
        <v>79342.46565998104</v>
      </c>
      <c r="P56" s="121">
        <v>27547.176227062027</v>
      </c>
      <c r="Q56" s="121">
        <v>0</v>
      </c>
      <c r="R56" s="121">
        <v>13306.220852193632</v>
      </c>
      <c r="S56" s="121">
        <v>0</v>
      </c>
      <c r="T56" s="121">
        <v>7972.735634578829</v>
      </c>
      <c r="U56" s="121">
        <v>0</v>
      </c>
      <c r="V56" s="121">
        <v>0</v>
      </c>
      <c r="W56" s="121">
        <v>13911.04907274789</v>
      </c>
      <c r="X56" s="121">
        <v>0</v>
      </c>
      <c r="Y56" s="121">
        <v>17814.940314507177</v>
      </c>
      <c r="Z56" s="121">
        <v>0</v>
      </c>
      <c r="AA56" s="121">
        <v>0</v>
      </c>
      <c r="AB56" s="121">
        <v>0</v>
      </c>
      <c r="AC56" s="158">
        <v>0</v>
      </c>
      <c r="AD56" s="154">
        <f t="shared" si="0"/>
        <v>2072031.5148515077</v>
      </c>
      <c r="AE56" s="81">
        <v>0</v>
      </c>
      <c r="AF56" s="138">
        <v>0</v>
      </c>
      <c r="AG56" s="81">
        <v>0</v>
      </c>
      <c r="AH56" s="81">
        <v>0</v>
      </c>
      <c r="AI56" s="81">
        <v>0</v>
      </c>
      <c r="AJ56" s="81">
        <v>0</v>
      </c>
      <c r="AK56" s="81">
        <v>0</v>
      </c>
      <c r="AL56" s="81">
        <v>0</v>
      </c>
      <c r="AM56" s="81">
        <v>0</v>
      </c>
      <c r="AN56" s="81">
        <v>0</v>
      </c>
      <c r="AO56" s="81">
        <v>0</v>
      </c>
      <c r="AP56" s="81">
        <v>0</v>
      </c>
      <c r="AQ56" s="81">
        <v>0</v>
      </c>
      <c r="AR56" s="81">
        <v>0</v>
      </c>
      <c r="AS56" s="81">
        <v>0</v>
      </c>
      <c r="AT56" s="81">
        <v>0</v>
      </c>
      <c r="AU56" s="81">
        <v>0</v>
      </c>
      <c r="AV56" s="81">
        <v>0</v>
      </c>
      <c r="AW56" s="81">
        <v>0</v>
      </c>
      <c r="AX56" s="81">
        <v>0</v>
      </c>
      <c r="AY56" s="81">
        <v>0</v>
      </c>
      <c r="AZ56" s="81">
        <v>0</v>
      </c>
      <c r="BA56" s="81">
        <v>0</v>
      </c>
      <c r="BB56" s="81">
        <v>0</v>
      </c>
      <c r="BC56" s="81">
        <v>0</v>
      </c>
      <c r="BD56" s="81"/>
      <c r="BE56" s="81">
        <v>0</v>
      </c>
      <c r="BF56" s="81">
        <v>0</v>
      </c>
      <c r="BG56" s="81">
        <v>0</v>
      </c>
      <c r="BH56" s="81">
        <v>0</v>
      </c>
      <c r="BI56" s="81">
        <v>0</v>
      </c>
      <c r="BJ56" s="81">
        <v>0</v>
      </c>
      <c r="BK56" s="81">
        <v>0</v>
      </c>
      <c r="BL56" s="81">
        <v>0</v>
      </c>
      <c r="BM56" s="81">
        <v>0</v>
      </c>
      <c r="BN56" s="81">
        <v>0</v>
      </c>
      <c r="BO56" s="81">
        <v>0</v>
      </c>
      <c r="BP56" s="81">
        <v>0</v>
      </c>
      <c r="BQ56" s="81">
        <v>0</v>
      </c>
      <c r="BR56" s="81">
        <v>0</v>
      </c>
      <c r="BS56" s="81">
        <v>0</v>
      </c>
      <c r="BT56" s="81">
        <v>0</v>
      </c>
      <c r="BU56" s="81">
        <v>0</v>
      </c>
      <c r="BV56" s="81">
        <v>0</v>
      </c>
      <c r="BW56" s="81">
        <v>0</v>
      </c>
      <c r="BX56" s="81">
        <v>0</v>
      </c>
      <c r="BY56" s="81">
        <v>0</v>
      </c>
      <c r="BZ56" s="81">
        <v>0</v>
      </c>
      <c r="CA56" s="81">
        <v>0</v>
      </c>
      <c r="CB56" s="81">
        <v>0</v>
      </c>
      <c r="CC56" s="81">
        <v>0</v>
      </c>
      <c r="CD56" s="81">
        <v>0</v>
      </c>
      <c r="CE56" s="81">
        <v>0</v>
      </c>
      <c r="CF56" s="81">
        <v>0</v>
      </c>
      <c r="CG56" s="81">
        <v>0</v>
      </c>
      <c r="CH56" s="81">
        <v>0</v>
      </c>
      <c r="CI56" s="81">
        <v>0</v>
      </c>
      <c r="CJ56" s="81">
        <v>0</v>
      </c>
      <c r="CK56" s="142">
        <v>0</v>
      </c>
      <c r="CL56" s="134"/>
      <c r="CM56" s="134"/>
      <c r="CN56" s="134"/>
      <c r="CO56" s="134"/>
      <c r="CP56" s="134"/>
      <c r="CQ56" s="134"/>
      <c r="CR56" s="134"/>
      <c r="CS56" s="134"/>
      <c r="CT56" s="134"/>
      <c r="CU56" s="134"/>
      <c r="CV56" s="137"/>
      <c r="CW56" s="137"/>
    </row>
    <row r="57" spans="1:101" ht="12.75">
      <c r="A57" s="66" t="s">
        <v>59</v>
      </c>
      <c r="B57" s="22" t="s">
        <v>163</v>
      </c>
      <c r="C57" s="25" t="s">
        <v>118</v>
      </c>
      <c r="D57" s="39" t="s">
        <v>119</v>
      </c>
      <c r="E57" s="71">
        <v>338359</v>
      </c>
      <c r="F57" s="72">
        <v>356955.5129893929</v>
      </c>
      <c r="G57" s="121">
        <v>26304.67730526335</v>
      </c>
      <c r="H57" s="121">
        <v>41488.83204791266</v>
      </c>
      <c r="I57" s="121">
        <v>13412.827894941629</v>
      </c>
      <c r="J57" s="121">
        <v>67897.7050501</v>
      </c>
      <c r="K57" s="121">
        <v>24239.708038951718</v>
      </c>
      <c r="L57" s="121">
        <v>5901.265380330957</v>
      </c>
      <c r="M57" s="121">
        <v>6526.439561874846</v>
      </c>
      <c r="N57" s="121">
        <v>143638.50437775062</v>
      </c>
      <c r="O57" s="121">
        <v>13668.580969209585</v>
      </c>
      <c r="P57" s="121">
        <v>4745.6403780831615</v>
      </c>
      <c r="Q57" s="121">
        <v>0</v>
      </c>
      <c r="R57" s="121">
        <v>2292.305332327595</v>
      </c>
      <c r="S57" s="121">
        <v>0</v>
      </c>
      <c r="T57" s="121">
        <v>1373.4887321797573</v>
      </c>
      <c r="U57" s="121">
        <v>0</v>
      </c>
      <c r="V57" s="121">
        <v>0</v>
      </c>
      <c r="W57" s="121">
        <v>2396.5010292515767</v>
      </c>
      <c r="X57" s="121">
        <v>0</v>
      </c>
      <c r="Y57" s="121">
        <v>3069.036891215457</v>
      </c>
      <c r="Z57" s="121">
        <v>0</v>
      </c>
      <c r="AA57" s="121">
        <v>0</v>
      </c>
      <c r="AB57" s="121">
        <v>0</v>
      </c>
      <c r="AC57" s="158">
        <v>0</v>
      </c>
      <c r="AD57" s="154">
        <f t="shared" si="0"/>
        <v>356955.5129893929</v>
      </c>
      <c r="AE57" s="81">
        <v>0</v>
      </c>
      <c r="AF57" s="138">
        <v>0</v>
      </c>
      <c r="AG57" s="81">
        <v>0</v>
      </c>
      <c r="AH57" s="81">
        <v>0</v>
      </c>
      <c r="AI57" s="81">
        <v>0</v>
      </c>
      <c r="AJ57" s="81">
        <v>0</v>
      </c>
      <c r="AK57" s="81">
        <v>0</v>
      </c>
      <c r="AL57" s="81">
        <v>0</v>
      </c>
      <c r="AM57" s="81">
        <v>0</v>
      </c>
      <c r="AN57" s="81">
        <v>0</v>
      </c>
      <c r="AO57" s="81">
        <v>0</v>
      </c>
      <c r="AP57" s="81">
        <v>0</v>
      </c>
      <c r="AQ57" s="81">
        <v>0</v>
      </c>
      <c r="AR57" s="81">
        <v>0</v>
      </c>
      <c r="AS57" s="81">
        <v>0</v>
      </c>
      <c r="AT57" s="81">
        <v>0</v>
      </c>
      <c r="AU57" s="81">
        <v>0</v>
      </c>
      <c r="AV57" s="81">
        <v>0</v>
      </c>
      <c r="AW57" s="81">
        <v>0</v>
      </c>
      <c r="AX57" s="81">
        <v>0</v>
      </c>
      <c r="AY57" s="81">
        <v>0</v>
      </c>
      <c r="AZ57" s="81">
        <v>0</v>
      </c>
      <c r="BA57" s="81">
        <v>0</v>
      </c>
      <c r="BB57" s="81">
        <v>0</v>
      </c>
      <c r="BC57" s="81">
        <v>0</v>
      </c>
      <c r="BD57" s="81"/>
      <c r="BE57" s="81">
        <v>0</v>
      </c>
      <c r="BF57" s="81">
        <v>0</v>
      </c>
      <c r="BG57" s="81">
        <v>0</v>
      </c>
      <c r="BH57" s="81">
        <v>0</v>
      </c>
      <c r="BI57" s="81">
        <v>0</v>
      </c>
      <c r="BJ57" s="81">
        <v>0</v>
      </c>
      <c r="BK57" s="81">
        <v>0</v>
      </c>
      <c r="BL57" s="81">
        <v>0</v>
      </c>
      <c r="BM57" s="81">
        <v>0</v>
      </c>
      <c r="BN57" s="81">
        <v>0</v>
      </c>
      <c r="BO57" s="81">
        <v>0</v>
      </c>
      <c r="BP57" s="81">
        <v>0</v>
      </c>
      <c r="BQ57" s="81">
        <v>0</v>
      </c>
      <c r="BR57" s="81">
        <v>0</v>
      </c>
      <c r="BS57" s="81">
        <v>0</v>
      </c>
      <c r="BT57" s="81">
        <v>0</v>
      </c>
      <c r="BU57" s="81">
        <v>0</v>
      </c>
      <c r="BV57" s="81">
        <v>0</v>
      </c>
      <c r="BW57" s="81">
        <v>0</v>
      </c>
      <c r="BX57" s="81">
        <v>0</v>
      </c>
      <c r="BY57" s="81">
        <v>0</v>
      </c>
      <c r="BZ57" s="81">
        <v>0</v>
      </c>
      <c r="CA57" s="81">
        <v>0</v>
      </c>
      <c r="CB57" s="81">
        <v>0</v>
      </c>
      <c r="CC57" s="81">
        <v>0</v>
      </c>
      <c r="CD57" s="81">
        <v>0</v>
      </c>
      <c r="CE57" s="81">
        <v>0</v>
      </c>
      <c r="CF57" s="81">
        <v>0</v>
      </c>
      <c r="CG57" s="81">
        <v>0</v>
      </c>
      <c r="CH57" s="81">
        <v>0</v>
      </c>
      <c r="CI57" s="81">
        <v>0</v>
      </c>
      <c r="CJ57" s="81">
        <v>0</v>
      </c>
      <c r="CK57" s="142">
        <v>0</v>
      </c>
      <c r="CL57" s="134"/>
      <c r="CM57" s="134"/>
      <c r="CN57" s="134"/>
      <c r="CO57" s="134"/>
      <c r="CP57" s="134"/>
      <c r="CQ57" s="134"/>
      <c r="CR57" s="134"/>
      <c r="CS57" s="134"/>
      <c r="CT57" s="134"/>
      <c r="CU57" s="134"/>
      <c r="CV57" s="137"/>
      <c r="CW57" s="137"/>
    </row>
    <row r="58" spans="1:101" ht="12.75">
      <c r="A58" s="66" t="s">
        <v>60</v>
      </c>
      <c r="B58" s="22" t="s">
        <v>164</v>
      </c>
      <c r="C58" s="25" t="s">
        <v>92</v>
      </c>
      <c r="D58" s="39" t="s">
        <v>93</v>
      </c>
      <c r="E58" s="71">
        <v>162649</v>
      </c>
      <c r="F58" s="72">
        <v>212098.43858661625</v>
      </c>
      <c r="G58" s="121">
        <v>37042.33886383725</v>
      </c>
      <c r="H58" s="121">
        <v>6763.001180853128</v>
      </c>
      <c r="I58" s="121">
        <v>5456.990810218405</v>
      </c>
      <c r="J58" s="121">
        <v>22612.83721469761</v>
      </c>
      <c r="K58" s="121">
        <v>9841.373345854161</v>
      </c>
      <c r="L58" s="121">
        <v>3121.385160393751</v>
      </c>
      <c r="M58" s="121">
        <v>2249.3532748529383</v>
      </c>
      <c r="N58" s="121">
        <v>35118.75243303758</v>
      </c>
      <c r="O58" s="121">
        <v>2987.1393379312117</v>
      </c>
      <c r="P58" s="121">
        <v>9034.992874333813</v>
      </c>
      <c r="Q58" s="121">
        <v>124.5113024526083</v>
      </c>
      <c r="R58" s="121">
        <v>1384.7920674592817</v>
      </c>
      <c r="S58" s="121">
        <v>860.2599078543846</v>
      </c>
      <c r="T58" s="121">
        <v>788.9488891769817</v>
      </c>
      <c r="U58" s="121">
        <v>2925.7892234500177</v>
      </c>
      <c r="V58" s="121">
        <v>233.17571186579372</v>
      </c>
      <c r="W58" s="121">
        <v>1512.01998014722</v>
      </c>
      <c r="X58" s="121">
        <v>1606.4221858249243</v>
      </c>
      <c r="Y58" s="121">
        <v>1352.4191288216036</v>
      </c>
      <c r="Z58" s="121">
        <v>694.9994518718318</v>
      </c>
      <c r="AA58" s="121">
        <v>7859.153410808636</v>
      </c>
      <c r="AB58" s="121">
        <v>5098.171874968616</v>
      </c>
      <c r="AC58" s="158">
        <v>921.3836381493014</v>
      </c>
      <c r="AD58" s="154">
        <f t="shared" si="0"/>
        <v>159590.21126886108</v>
      </c>
      <c r="AE58" s="81">
        <v>501.526103970515</v>
      </c>
      <c r="AF58" s="138">
        <v>186.61436426809863</v>
      </c>
      <c r="AG58" s="81">
        <v>395.85572020370415</v>
      </c>
      <c r="AH58" s="81">
        <v>773.749807846604</v>
      </c>
      <c r="AI58" s="81">
        <v>40.821892183646575</v>
      </c>
      <c r="AJ58" s="81">
        <v>0</v>
      </c>
      <c r="AK58" s="81">
        <v>431.54571736997804</v>
      </c>
      <c r="AL58" s="81">
        <v>104.97057990080548</v>
      </c>
      <c r="AM58" s="81">
        <v>205.27580069490853</v>
      </c>
      <c r="AN58" s="81">
        <v>2141.917684837276</v>
      </c>
      <c r="AO58" s="81">
        <v>1095.8648620097692</v>
      </c>
      <c r="AP58" s="81">
        <v>1743.421371379178</v>
      </c>
      <c r="AQ58" s="81">
        <v>158.62220962788382</v>
      </c>
      <c r="AR58" s="81">
        <v>158.62220962788382</v>
      </c>
      <c r="AS58" s="81">
        <v>46.65359106702466</v>
      </c>
      <c r="AT58" s="81">
        <v>46.65359106702466</v>
      </c>
      <c r="AU58" s="81">
        <v>1801.9949549638272</v>
      </c>
      <c r="AV58" s="81">
        <v>747.6237968490701</v>
      </c>
      <c r="AW58" s="81">
        <v>36.62306898761435</v>
      </c>
      <c r="AX58" s="81">
        <v>221.6045575683671</v>
      </c>
      <c r="AY58" s="81">
        <v>0</v>
      </c>
      <c r="AZ58" s="81">
        <v>0</v>
      </c>
      <c r="BA58" s="81">
        <v>69.98038660053699</v>
      </c>
      <c r="BB58" s="81">
        <v>93.30718213404931</v>
      </c>
      <c r="BC58" s="81">
        <v>23.32679553351233</v>
      </c>
      <c r="BD58" s="81"/>
      <c r="BE58" s="81">
        <v>69.98038660053699</v>
      </c>
      <c r="BF58" s="81">
        <v>0</v>
      </c>
      <c r="BG58" s="81">
        <v>0</v>
      </c>
      <c r="BH58" s="81">
        <v>0</v>
      </c>
      <c r="BI58" s="81">
        <v>163.2875687345863</v>
      </c>
      <c r="BJ58" s="81">
        <v>0</v>
      </c>
      <c r="BK58" s="81">
        <v>0</v>
      </c>
      <c r="BL58" s="81">
        <v>0</v>
      </c>
      <c r="BM58" s="81">
        <v>69.98038660053699</v>
      </c>
      <c r="BN58" s="81">
        <v>390.0240213203261</v>
      </c>
      <c r="BO58" s="81">
        <v>297.4166430522822</v>
      </c>
      <c r="BP58" s="81">
        <v>0</v>
      </c>
      <c r="BQ58" s="81">
        <v>2425.9867354852818</v>
      </c>
      <c r="BR58" s="81">
        <v>23.32679553351233</v>
      </c>
      <c r="BS58" s="81">
        <v>69.98038660053699</v>
      </c>
      <c r="BT58" s="81">
        <v>23.32679553351233</v>
      </c>
      <c r="BU58" s="81">
        <v>26099.884986536275</v>
      </c>
      <c r="BV58" s="81">
        <v>0</v>
      </c>
      <c r="BW58" s="81">
        <v>298.5829828289578</v>
      </c>
      <c r="BX58" s="81">
        <v>279.92154640214795</v>
      </c>
      <c r="BY58" s="81">
        <v>139.96077320107398</v>
      </c>
      <c r="BZ58" s="81">
        <v>0</v>
      </c>
      <c r="CA58" s="81">
        <v>23.32679553351233</v>
      </c>
      <c r="CB58" s="81">
        <v>443.2091151367342</v>
      </c>
      <c r="CC58" s="81">
        <v>93.30718213404931</v>
      </c>
      <c r="CD58" s="81">
        <v>2847.96846668652</v>
      </c>
      <c r="CE58" s="81">
        <v>418.24944391587604</v>
      </c>
      <c r="CF58" s="81">
        <v>0</v>
      </c>
      <c r="CG58" s="81">
        <v>0</v>
      </c>
      <c r="CH58" s="81">
        <v>0</v>
      </c>
      <c r="CI58" s="81">
        <v>0</v>
      </c>
      <c r="CJ58" s="81">
        <v>0</v>
      </c>
      <c r="CK58" s="142">
        <v>0</v>
      </c>
      <c r="CL58" s="134"/>
      <c r="CM58" s="134"/>
      <c r="CN58" s="134"/>
      <c r="CO58" s="134"/>
      <c r="CP58" s="134"/>
      <c r="CQ58" s="134"/>
      <c r="CR58" s="134"/>
      <c r="CS58" s="134"/>
      <c r="CT58" s="134"/>
      <c r="CU58" s="134"/>
      <c r="CV58" s="137"/>
      <c r="CW58" s="137"/>
    </row>
    <row r="59" spans="1:101" ht="12.75">
      <c r="A59" s="129" t="s">
        <v>195</v>
      </c>
      <c r="B59" s="23" t="s">
        <v>165</v>
      </c>
      <c r="C59" s="24" t="s">
        <v>118</v>
      </c>
      <c r="D59" s="107" t="s">
        <v>119</v>
      </c>
      <c r="E59" s="73">
        <v>270266</v>
      </c>
      <c r="F59" s="120">
        <v>539792.9978979016</v>
      </c>
      <c r="G59" s="159">
        <v>39778.2919849929</v>
      </c>
      <c r="H59" s="159">
        <v>62739.97799577563</v>
      </c>
      <c r="I59" s="159">
        <v>20283.06137945623</v>
      </c>
      <c r="J59" s="159">
        <v>102675.83613555245</v>
      </c>
      <c r="K59" s="159">
        <v>36655.617281093575</v>
      </c>
      <c r="L59" s="159">
        <v>8923.974039125163</v>
      </c>
      <c r="M59" s="159">
        <v>9869.370967828632</v>
      </c>
      <c r="N59" s="159">
        <v>217212.10646756657</v>
      </c>
      <c r="O59" s="159">
        <v>20669.814668471285</v>
      </c>
      <c r="P59" s="159">
        <v>7176.422140612693</v>
      </c>
      <c r="Q59" s="159">
        <v>0</v>
      </c>
      <c r="R59" s="159">
        <v>3466.4554052460508</v>
      </c>
      <c r="S59" s="159">
        <v>0</v>
      </c>
      <c r="T59" s="159">
        <v>2077.0084039697413</v>
      </c>
      <c r="U59" s="159">
        <v>0</v>
      </c>
      <c r="V59" s="159">
        <v>0</v>
      </c>
      <c r="W59" s="159">
        <v>3624.0215600299625</v>
      </c>
      <c r="X59" s="159">
        <v>0</v>
      </c>
      <c r="Y59" s="159">
        <v>4641.039468180663</v>
      </c>
      <c r="Z59" s="159">
        <v>0</v>
      </c>
      <c r="AA59" s="159">
        <v>0</v>
      </c>
      <c r="AB59" s="159">
        <v>0</v>
      </c>
      <c r="AC59" s="160">
        <v>0</v>
      </c>
      <c r="AD59" s="155">
        <f t="shared" si="0"/>
        <v>539792.9978979013</v>
      </c>
      <c r="AE59" s="139">
        <v>0</v>
      </c>
      <c r="AF59" s="140">
        <v>0</v>
      </c>
      <c r="AG59" s="139">
        <v>0</v>
      </c>
      <c r="AH59" s="139">
        <v>0</v>
      </c>
      <c r="AI59" s="139">
        <v>0</v>
      </c>
      <c r="AJ59" s="139">
        <v>0</v>
      </c>
      <c r="AK59" s="139">
        <v>0</v>
      </c>
      <c r="AL59" s="139">
        <v>0</v>
      </c>
      <c r="AM59" s="139">
        <v>0</v>
      </c>
      <c r="AN59" s="139">
        <v>0</v>
      </c>
      <c r="AO59" s="139">
        <v>0</v>
      </c>
      <c r="AP59" s="139">
        <v>0</v>
      </c>
      <c r="AQ59" s="139">
        <v>0</v>
      </c>
      <c r="AR59" s="139">
        <v>0</v>
      </c>
      <c r="AS59" s="139">
        <v>0</v>
      </c>
      <c r="AT59" s="139">
        <v>0</v>
      </c>
      <c r="AU59" s="139">
        <v>0</v>
      </c>
      <c r="AV59" s="139">
        <v>0</v>
      </c>
      <c r="AW59" s="139">
        <v>0</v>
      </c>
      <c r="AX59" s="139">
        <v>0</v>
      </c>
      <c r="AY59" s="139">
        <v>0</v>
      </c>
      <c r="AZ59" s="139">
        <v>0</v>
      </c>
      <c r="BA59" s="139">
        <v>0</v>
      </c>
      <c r="BB59" s="139">
        <v>0</v>
      </c>
      <c r="BC59" s="139">
        <v>0</v>
      </c>
      <c r="BD59" s="139"/>
      <c r="BE59" s="139">
        <v>0</v>
      </c>
      <c r="BF59" s="139">
        <v>0</v>
      </c>
      <c r="BG59" s="139">
        <v>0</v>
      </c>
      <c r="BH59" s="139">
        <v>0</v>
      </c>
      <c r="BI59" s="139">
        <v>0</v>
      </c>
      <c r="BJ59" s="139">
        <v>0</v>
      </c>
      <c r="BK59" s="139">
        <v>0</v>
      </c>
      <c r="BL59" s="139">
        <v>0</v>
      </c>
      <c r="BM59" s="139">
        <v>0</v>
      </c>
      <c r="BN59" s="139">
        <v>0</v>
      </c>
      <c r="BO59" s="139">
        <v>0</v>
      </c>
      <c r="BP59" s="139">
        <v>0</v>
      </c>
      <c r="BQ59" s="139">
        <v>0</v>
      </c>
      <c r="BR59" s="139">
        <v>0</v>
      </c>
      <c r="BS59" s="139">
        <v>0</v>
      </c>
      <c r="BT59" s="139">
        <v>0</v>
      </c>
      <c r="BU59" s="139">
        <v>0</v>
      </c>
      <c r="BV59" s="139">
        <v>0</v>
      </c>
      <c r="BW59" s="139">
        <v>0</v>
      </c>
      <c r="BX59" s="139">
        <v>0</v>
      </c>
      <c r="BY59" s="139">
        <v>0</v>
      </c>
      <c r="BZ59" s="139">
        <v>0</v>
      </c>
      <c r="CA59" s="139">
        <v>0</v>
      </c>
      <c r="CB59" s="139">
        <v>0</v>
      </c>
      <c r="CC59" s="139">
        <v>0</v>
      </c>
      <c r="CD59" s="139">
        <v>0</v>
      </c>
      <c r="CE59" s="139">
        <v>0</v>
      </c>
      <c r="CF59" s="139">
        <v>0</v>
      </c>
      <c r="CG59" s="139">
        <v>0</v>
      </c>
      <c r="CH59" s="139">
        <v>0</v>
      </c>
      <c r="CI59" s="139">
        <v>0</v>
      </c>
      <c r="CJ59" s="139">
        <v>0</v>
      </c>
      <c r="CK59" s="143">
        <v>0</v>
      </c>
      <c r="CL59" s="134"/>
      <c r="CM59" s="134"/>
      <c r="CN59" s="134"/>
      <c r="CO59" s="134"/>
      <c r="CP59" s="134"/>
      <c r="CQ59" s="134"/>
      <c r="CR59" s="134"/>
      <c r="CS59" s="134"/>
      <c r="CT59" s="134"/>
      <c r="CU59" s="134"/>
      <c r="CV59" s="137"/>
      <c r="CW59" s="137"/>
    </row>
    <row r="60" spans="1:101" ht="12.75">
      <c r="A60" s="128" t="s">
        <v>241</v>
      </c>
      <c r="B60" s="42" t="s">
        <v>244</v>
      </c>
      <c r="C60" s="43" t="s">
        <v>103</v>
      </c>
      <c r="D60" s="126" t="s">
        <v>104</v>
      </c>
      <c r="E60" s="70">
        <v>950000</v>
      </c>
      <c r="F60" s="119">
        <v>950000</v>
      </c>
      <c r="G60" s="156">
        <v>87410.8416547789</v>
      </c>
      <c r="H60" s="156">
        <v>94186.87589158345</v>
      </c>
      <c r="I60" s="156">
        <v>21683.30955777461</v>
      </c>
      <c r="J60" s="156">
        <v>172382.31098430813</v>
      </c>
      <c r="K60" s="156">
        <v>60984.30813124109</v>
      </c>
      <c r="L60" s="156">
        <v>0</v>
      </c>
      <c r="M60" s="156">
        <v>0</v>
      </c>
      <c r="N60" s="156">
        <v>471340.94151212554</v>
      </c>
      <c r="O60" s="156">
        <v>29814.550641940084</v>
      </c>
      <c r="P60" s="156">
        <v>0</v>
      </c>
      <c r="Q60" s="156">
        <v>0</v>
      </c>
      <c r="R60" s="156">
        <v>12196.861626248216</v>
      </c>
      <c r="S60" s="156">
        <v>0</v>
      </c>
      <c r="T60" s="156">
        <v>0</v>
      </c>
      <c r="U60" s="156">
        <v>0</v>
      </c>
      <c r="V60" s="156">
        <v>0</v>
      </c>
      <c r="W60" s="156">
        <v>0</v>
      </c>
      <c r="X60" s="156">
        <v>0</v>
      </c>
      <c r="Y60" s="156">
        <v>0</v>
      </c>
      <c r="Z60" s="156">
        <v>0</v>
      </c>
      <c r="AA60" s="156">
        <v>0</v>
      </c>
      <c r="AB60" s="156">
        <v>0</v>
      </c>
      <c r="AC60" s="157">
        <v>0</v>
      </c>
      <c r="AD60" s="142">
        <f t="shared" si="0"/>
        <v>950000</v>
      </c>
      <c r="AE60" s="135">
        <v>0</v>
      </c>
      <c r="AF60" s="136">
        <v>0</v>
      </c>
      <c r="AG60" s="135">
        <v>0</v>
      </c>
      <c r="AH60" s="135">
        <v>0</v>
      </c>
      <c r="AI60" s="135">
        <v>0</v>
      </c>
      <c r="AJ60" s="135">
        <v>0</v>
      </c>
      <c r="AK60" s="135">
        <v>0</v>
      </c>
      <c r="AL60" s="135">
        <v>0</v>
      </c>
      <c r="AM60" s="135">
        <v>0</v>
      </c>
      <c r="AN60" s="135">
        <v>0</v>
      </c>
      <c r="AO60" s="135">
        <v>0</v>
      </c>
      <c r="AP60" s="135">
        <v>0</v>
      </c>
      <c r="AQ60" s="135">
        <v>0</v>
      </c>
      <c r="AR60" s="135">
        <v>0</v>
      </c>
      <c r="AS60" s="135">
        <v>0</v>
      </c>
      <c r="AT60" s="135">
        <v>0</v>
      </c>
      <c r="AU60" s="135">
        <v>0</v>
      </c>
      <c r="AV60" s="135">
        <v>0</v>
      </c>
      <c r="AW60" s="135">
        <v>0</v>
      </c>
      <c r="AX60" s="135">
        <v>0</v>
      </c>
      <c r="AY60" s="135">
        <v>0</v>
      </c>
      <c r="AZ60" s="135">
        <v>0</v>
      </c>
      <c r="BA60" s="135">
        <v>0</v>
      </c>
      <c r="BB60" s="135">
        <v>0</v>
      </c>
      <c r="BC60" s="135">
        <v>0</v>
      </c>
      <c r="BD60" s="135"/>
      <c r="BE60" s="135">
        <v>0</v>
      </c>
      <c r="BF60" s="135">
        <v>0</v>
      </c>
      <c r="BG60" s="135">
        <v>0</v>
      </c>
      <c r="BH60" s="135">
        <v>0</v>
      </c>
      <c r="BI60" s="135">
        <v>0</v>
      </c>
      <c r="BJ60" s="135">
        <v>0</v>
      </c>
      <c r="BK60" s="135">
        <v>0</v>
      </c>
      <c r="BL60" s="135">
        <v>0</v>
      </c>
      <c r="BM60" s="135">
        <v>0</v>
      </c>
      <c r="BN60" s="135">
        <v>0</v>
      </c>
      <c r="BO60" s="135">
        <v>0</v>
      </c>
      <c r="BP60" s="135">
        <v>0</v>
      </c>
      <c r="BQ60" s="135">
        <v>0</v>
      </c>
      <c r="BR60" s="135">
        <v>0</v>
      </c>
      <c r="BS60" s="135">
        <v>0</v>
      </c>
      <c r="BT60" s="135">
        <v>0</v>
      </c>
      <c r="BU60" s="135">
        <v>0</v>
      </c>
      <c r="BV60" s="135">
        <v>0</v>
      </c>
      <c r="BW60" s="135">
        <v>0</v>
      </c>
      <c r="BX60" s="135">
        <v>0</v>
      </c>
      <c r="BY60" s="135">
        <v>0</v>
      </c>
      <c r="BZ60" s="135">
        <v>0</v>
      </c>
      <c r="CA60" s="135">
        <v>0</v>
      </c>
      <c r="CB60" s="135">
        <v>0</v>
      </c>
      <c r="CC60" s="135">
        <v>0</v>
      </c>
      <c r="CD60" s="135">
        <v>0</v>
      </c>
      <c r="CE60" s="135">
        <v>0</v>
      </c>
      <c r="CF60" s="135">
        <v>0</v>
      </c>
      <c r="CG60" s="135">
        <v>0</v>
      </c>
      <c r="CH60" s="135">
        <v>0</v>
      </c>
      <c r="CI60" s="135">
        <v>0</v>
      </c>
      <c r="CJ60" s="135">
        <v>0</v>
      </c>
      <c r="CK60" s="141">
        <v>0</v>
      </c>
      <c r="CL60" s="134"/>
      <c r="CM60" s="134"/>
      <c r="CN60" s="134"/>
      <c r="CO60" s="134"/>
      <c r="CP60" s="134"/>
      <c r="CQ60" s="134"/>
      <c r="CR60" s="134"/>
      <c r="CS60" s="134"/>
      <c r="CT60" s="134"/>
      <c r="CU60" s="134"/>
      <c r="CV60" s="137"/>
      <c r="CW60" s="137"/>
    </row>
    <row r="61" spans="1:101" ht="12.75">
      <c r="A61" s="68" t="s">
        <v>242</v>
      </c>
      <c r="B61" s="22" t="s">
        <v>245</v>
      </c>
      <c r="C61" s="25" t="s">
        <v>105</v>
      </c>
      <c r="D61" s="39" t="s">
        <v>106</v>
      </c>
      <c r="E61" s="71">
        <v>406245</v>
      </c>
      <c r="F61" s="72">
        <v>406245</v>
      </c>
      <c r="G61" s="121">
        <v>32541.215764387853</v>
      </c>
      <c r="H61" s="121">
        <v>47641.38027317351</v>
      </c>
      <c r="I61" s="121">
        <v>9464.696414597709</v>
      </c>
      <c r="J61" s="121">
        <v>72856.48751511703</v>
      </c>
      <c r="K61" s="121">
        <v>26544.499715444264</v>
      </c>
      <c r="L61" s="121">
        <v>7759.606068151099</v>
      </c>
      <c r="M61" s="121">
        <v>0</v>
      </c>
      <c r="N61" s="121">
        <v>188253.53418225795</v>
      </c>
      <c r="O61" s="121">
        <v>17686.699864836024</v>
      </c>
      <c r="P61" s="121">
        <v>0</v>
      </c>
      <c r="Q61" s="121">
        <v>0</v>
      </c>
      <c r="R61" s="121">
        <v>3496.8802020345734</v>
      </c>
      <c r="S61" s="121">
        <v>0</v>
      </c>
      <c r="T61" s="121">
        <v>0</v>
      </c>
      <c r="U61" s="121">
        <v>0</v>
      </c>
      <c r="V61" s="121">
        <v>0</v>
      </c>
      <c r="W61" s="121">
        <v>0</v>
      </c>
      <c r="X61" s="121">
        <v>0</v>
      </c>
      <c r="Y61" s="121">
        <v>0</v>
      </c>
      <c r="Z61" s="121">
        <v>0</v>
      </c>
      <c r="AA61" s="121">
        <v>0</v>
      </c>
      <c r="AB61" s="121">
        <v>0</v>
      </c>
      <c r="AC61" s="158">
        <v>0</v>
      </c>
      <c r="AD61" s="142">
        <f t="shared" si="0"/>
        <v>406244.99999999994</v>
      </c>
      <c r="AE61" s="81">
        <v>0</v>
      </c>
      <c r="AF61" s="138">
        <v>0</v>
      </c>
      <c r="AG61" s="81">
        <v>0</v>
      </c>
      <c r="AH61" s="81">
        <v>0</v>
      </c>
      <c r="AI61" s="81">
        <v>0</v>
      </c>
      <c r="AJ61" s="81">
        <v>0</v>
      </c>
      <c r="AK61" s="81">
        <v>0</v>
      </c>
      <c r="AL61" s="81">
        <v>0</v>
      </c>
      <c r="AM61" s="81">
        <v>0</v>
      </c>
      <c r="AN61" s="81">
        <v>0</v>
      </c>
      <c r="AO61" s="81">
        <v>0</v>
      </c>
      <c r="AP61" s="81">
        <v>0</v>
      </c>
      <c r="AQ61" s="81">
        <v>0</v>
      </c>
      <c r="AR61" s="81">
        <v>0</v>
      </c>
      <c r="AS61" s="81">
        <v>0</v>
      </c>
      <c r="AT61" s="81">
        <v>0</v>
      </c>
      <c r="AU61" s="81">
        <v>0</v>
      </c>
      <c r="AV61" s="81">
        <v>0</v>
      </c>
      <c r="AW61" s="81">
        <v>0</v>
      </c>
      <c r="AX61" s="81">
        <v>0</v>
      </c>
      <c r="AY61" s="81">
        <v>0</v>
      </c>
      <c r="AZ61" s="81">
        <v>0</v>
      </c>
      <c r="BA61" s="81">
        <v>0</v>
      </c>
      <c r="BB61" s="81">
        <v>0</v>
      </c>
      <c r="BC61" s="81">
        <v>0</v>
      </c>
      <c r="BD61" s="81"/>
      <c r="BE61" s="81">
        <v>0</v>
      </c>
      <c r="BF61" s="81">
        <v>0</v>
      </c>
      <c r="BG61" s="81">
        <v>0</v>
      </c>
      <c r="BH61" s="81">
        <v>0</v>
      </c>
      <c r="BI61" s="81">
        <v>0</v>
      </c>
      <c r="BJ61" s="81">
        <v>0</v>
      </c>
      <c r="BK61" s="81">
        <v>0</v>
      </c>
      <c r="BL61" s="81">
        <v>0</v>
      </c>
      <c r="BM61" s="81">
        <v>0</v>
      </c>
      <c r="BN61" s="81">
        <v>0</v>
      </c>
      <c r="BO61" s="81">
        <v>0</v>
      </c>
      <c r="BP61" s="81">
        <v>0</v>
      </c>
      <c r="BQ61" s="81">
        <v>0</v>
      </c>
      <c r="BR61" s="81">
        <v>0</v>
      </c>
      <c r="BS61" s="81">
        <v>0</v>
      </c>
      <c r="BT61" s="81">
        <v>0</v>
      </c>
      <c r="BU61" s="81">
        <v>0</v>
      </c>
      <c r="BV61" s="81">
        <v>0</v>
      </c>
      <c r="BW61" s="81">
        <v>0</v>
      </c>
      <c r="BX61" s="81">
        <v>0</v>
      </c>
      <c r="BY61" s="81">
        <v>0</v>
      </c>
      <c r="BZ61" s="81">
        <v>0</v>
      </c>
      <c r="CA61" s="81">
        <v>0</v>
      </c>
      <c r="CB61" s="81">
        <v>0</v>
      </c>
      <c r="CC61" s="81">
        <v>0</v>
      </c>
      <c r="CD61" s="81">
        <v>0</v>
      </c>
      <c r="CE61" s="81">
        <v>0</v>
      </c>
      <c r="CF61" s="81">
        <v>0</v>
      </c>
      <c r="CG61" s="81">
        <v>0</v>
      </c>
      <c r="CH61" s="81">
        <v>0</v>
      </c>
      <c r="CI61" s="81">
        <v>0</v>
      </c>
      <c r="CJ61" s="81">
        <v>0</v>
      </c>
      <c r="CK61" s="142">
        <v>0</v>
      </c>
      <c r="CL61" s="134"/>
      <c r="CM61" s="134"/>
      <c r="CN61" s="134"/>
      <c r="CO61" s="134"/>
      <c r="CP61" s="134"/>
      <c r="CQ61" s="134"/>
      <c r="CR61" s="134"/>
      <c r="CS61" s="134"/>
      <c r="CT61" s="134"/>
      <c r="CU61" s="134"/>
      <c r="CV61" s="137"/>
      <c r="CW61" s="137"/>
    </row>
    <row r="62" spans="1:101" ht="12.75">
      <c r="A62" s="68" t="s">
        <v>243</v>
      </c>
      <c r="B62" s="22" t="s">
        <v>246</v>
      </c>
      <c r="C62" s="25" t="s">
        <v>107</v>
      </c>
      <c r="D62" s="39" t="s">
        <v>108</v>
      </c>
      <c r="E62" s="71">
        <v>0</v>
      </c>
      <c r="F62" s="72">
        <v>0</v>
      </c>
      <c r="G62" s="121">
        <v>0</v>
      </c>
      <c r="H62" s="121">
        <v>0</v>
      </c>
      <c r="I62" s="121">
        <v>0</v>
      </c>
      <c r="J62" s="121">
        <v>0</v>
      </c>
      <c r="K62" s="121">
        <v>0</v>
      </c>
      <c r="L62" s="121">
        <v>0</v>
      </c>
      <c r="M62" s="121">
        <v>0</v>
      </c>
      <c r="N62" s="121">
        <v>0</v>
      </c>
      <c r="O62" s="121">
        <v>0</v>
      </c>
      <c r="P62" s="121">
        <v>0</v>
      </c>
      <c r="Q62" s="121">
        <v>0</v>
      </c>
      <c r="R62" s="121">
        <v>0</v>
      </c>
      <c r="S62" s="121">
        <v>0</v>
      </c>
      <c r="T62" s="121">
        <v>0</v>
      </c>
      <c r="U62" s="121">
        <v>0</v>
      </c>
      <c r="V62" s="121">
        <v>0</v>
      </c>
      <c r="W62" s="121">
        <v>0</v>
      </c>
      <c r="X62" s="121">
        <v>0</v>
      </c>
      <c r="Y62" s="121">
        <v>0</v>
      </c>
      <c r="Z62" s="121">
        <v>0</v>
      </c>
      <c r="AA62" s="121">
        <v>0</v>
      </c>
      <c r="AB62" s="121">
        <v>0</v>
      </c>
      <c r="AC62" s="158">
        <v>0</v>
      </c>
      <c r="AD62" s="142">
        <f t="shared" si="0"/>
        <v>0</v>
      </c>
      <c r="AE62" s="81">
        <v>0</v>
      </c>
      <c r="AF62" s="138">
        <v>0</v>
      </c>
      <c r="AG62" s="81">
        <v>0</v>
      </c>
      <c r="AH62" s="81">
        <v>0</v>
      </c>
      <c r="AI62" s="81">
        <v>0</v>
      </c>
      <c r="AJ62" s="81">
        <v>0</v>
      </c>
      <c r="AK62" s="81">
        <v>0</v>
      </c>
      <c r="AL62" s="81">
        <v>0</v>
      </c>
      <c r="AM62" s="81">
        <v>0</v>
      </c>
      <c r="AN62" s="81">
        <v>0</v>
      </c>
      <c r="AO62" s="81">
        <v>0</v>
      </c>
      <c r="AP62" s="81">
        <v>0</v>
      </c>
      <c r="AQ62" s="81">
        <v>0</v>
      </c>
      <c r="AR62" s="81">
        <v>0</v>
      </c>
      <c r="AS62" s="81">
        <v>0</v>
      </c>
      <c r="AT62" s="81">
        <v>0</v>
      </c>
      <c r="AU62" s="81">
        <v>0</v>
      </c>
      <c r="AV62" s="81">
        <v>0</v>
      </c>
      <c r="AW62" s="81">
        <v>0</v>
      </c>
      <c r="AX62" s="81">
        <v>0</v>
      </c>
      <c r="AY62" s="81">
        <v>0</v>
      </c>
      <c r="AZ62" s="81">
        <v>0</v>
      </c>
      <c r="BA62" s="81">
        <v>0</v>
      </c>
      <c r="BB62" s="81">
        <v>0</v>
      </c>
      <c r="BC62" s="81">
        <v>0</v>
      </c>
      <c r="BD62" s="81"/>
      <c r="BE62" s="81">
        <v>0</v>
      </c>
      <c r="BF62" s="81">
        <v>0</v>
      </c>
      <c r="BG62" s="81">
        <v>0</v>
      </c>
      <c r="BH62" s="81">
        <v>0</v>
      </c>
      <c r="BI62" s="81">
        <v>0</v>
      </c>
      <c r="BJ62" s="81">
        <v>0</v>
      </c>
      <c r="BK62" s="81">
        <v>0</v>
      </c>
      <c r="BL62" s="81">
        <v>0</v>
      </c>
      <c r="BM62" s="81">
        <v>0</v>
      </c>
      <c r="BN62" s="81">
        <v>0</v>
      </c>
      <c r="BO62" s="81">
        <v>0</v>
      </c>
      <c r="BP62" s="81">
        <v>0</v>
      </c>
      <c r="BQ62" s="81">
        <v>0</v>
      </c>
      <c r="BR62" s="81">
        <v>0</v>
      </c>
      <c r="BS62" s="81">
        <v>0</v>
      </c>
      <c r="BT62" s="81">
        <v>0</v>
      </c>
      <c r="BU62" s="81">
        <v>0</v>
      </c>
      <c r="BV62" s="81">
        <v>0</v>
      </c>
      <c r="BW62" s="81">
        <v>0</v>
      </c>
      <c r="BX62" s="81">
        <v>0</v>
      </c>
      <c r="BY62" s="81">
        <v>0</v>
      </c>
      <c r="BZ62" s="81">
        <v>0</v>
      </c>
      <c r="CA62" s="81">
        <v>0</v>
      </c>
      <c r="CB62" s="81">
        <v>0</v>
      </c>
      <c r="CC62" s="81">
        <v>0</v>
      </c>
      <c r="CD62" s="81">
        <v>0</v>
      </c>
      <c r="CE62" s="81">
        <v>0</v>
      </c>
      <c r="CF62" s="81">
        <v>0</v>
      </c>
      <c r="CG62" s="81">
        <v>0</v>
      </c>
      <c r="CH62" s="81">
        <v>0</v>
      </c>
      <c r="CI62" s="81">
        <v>0</v>
      </c>
      <c r="CJ62" s="81">
        <v>0</v>
      </c>
      <c r="CK62" s="142">
        <v>0</v>
      </c>
      <c r="CL62" s="134"/>
      <c r="CM62" s="134"/>
      <c r="CN62" s="134"/>
      <c r="CO62" s="134"/>
      <c r="CP62" s="134"/>
      <c r="CQ62" s="134"/>
      <c r="CR62" s="134"/>
      <c r="CS62" s="134"/>
      <c r="CT62" s="134"/>
      <c r="CU62" s="134"/>
      <c r="CV62" s="137"/>
      <c r="CW62" s="137"/>
    </row>
    <row r="63" spans="1:101" ht="12.75">
      <c r="A63" s="66" t="s">
        <v>61</v>
      </c>
      <c r="B63" s="22" t="s">
        <v>166</v>
      </c>
      <c r="C63" s="25" t="s">
        <v>90</v>
      </c>
      <c r="D63" s="39" t="s">
        <v>91</v>
      </c>
      <c r="E63" s="71">
        <v>114540</v>
      </c>
      <c r="F63" s="72">
        <v>169390.10341777865</v>
      </c>
      <c r="G63" s="121">
        <v>27745.84067159158</v>
      </c>
      <c r="H63" s="121">
        <v>7271.225089899839</v>
      </c>
      <c r="I63" s="121">
        <v>4533.256093517356</v>
      </c>
      <c r="J63" s="121">
        <v>30207.332633821068</v>
      </c>
      <c r="K63" s="121">
        <v>6849.456553105217</v>
      </c>
      <c r="L63" s="121">
        <v>2169.4983598332087</v>
      </c>
      <c r="M63" s="121">
        <v>2134.837973627439</v>
      </c>
      <c r="N63" s="121">
        <v>29421.63004186587</v>
      </c>
      <c r="O63" s="121">
        <v>2312.7747237419408</v>
      </c>
      <c r="P63" s="121">
        <v>6888.75175839664</v>
      </c>
      <c r="Q63" s="121">
        <v>35.8694694455054</v>
      </c>
      <c r="R63" s="121">
        <v>1271.7540543291268</v>
      </c>
      <c r="S63" s="121">
        <v>1268.529832356497</v>
      </c>
      <c r="T63" s="121">
        <v>744.593761804171</v>
      </c>
      <c r="U63" s="121">
        <v>3795.9168311516023</v>
      </c>
      <c r="V63" s="121">
        <v>225.49402421078955</v>
      </c>
      <c r="W63" s="121">
        <v>1184.2970333215462</v>
      </c>
      <c r="X63" s="121">
        <v>1389.679972978058</v>
      </c>
      <c r="Y63" s="121">
        <v>1147.8230222561729</v>
      </c>
      <c r="Z63" s="121">
        <v>1093.2127625947571</v>
      </c>
      <c r="AA63" s="121">
        <v>6112.318804612751</v>
      </c>
      <c r="AB63" s="121">
        <v>8995.17627589028</v>
      </c>
      <c r="AC63" s="158">
        <v>416.1261483425205</v>
      </c>
      <c r="AD63" s="142">
        <f t="shared" si="0"/>
        <v>147215.39589269392</v>
      </c>
      <c r="AE63" s="81">
        <v>414.0520216222109</v>
      </c>
      <c r="AF63" s="138">
        <v>90.27117245919779</v>
      </c>
      <c r="AG63" s="81">
        <v>251.85244918981667</v>
      </c>
      <c r="AH63" s="81">
        <v>317.59789214525983</v>
      </c>
      <c r="AI63" s="81">
        <v>55.44051459252102</v>
      </c>
      <c r="AJ63" s="81">
        <v>400.2434176158952</v>
      </c>
      <c r="AK63" s="81">
        <v>319.8144822361244</v>
      </c>
      <c r="AL63" s="81">
        <v>39.364826346362506</v>
      </c>
      <c r="AM63" s="81">
        <v>310.3844422912143</v>
      </c>
      <c r="AN63" s="81">
        <v>618.8501069212525</v>
      </c>
      <c r="AO63" s="81">
        <v>316.6209849364548</v>
      </c>
      <c r="AP63" s="81">
        <v>503.71520330799626</v>
      </c>
      <c r="AQ63" s="81">
        <v>330.7882004498001</v>
      </c>
      <c r="AR63" s="81">
        <v>330.7882004498001</v>
      </c>
      <c r="AS63" s="81">
        <v>136.4372515250889</v>
      </c>
      <c r="AT63" s="81">
        <v>87.3857925175796</v>
      </c>
      <c r="AU63" s="81">
        <v>970.9303503545223</v>
      </c>
      <c r="AV63" s="81">
        <v>681.5679619236691</v>
      </c>
      <c r="AW63" s="81">
        <v>70.48571000238731</v>
      </c>
      <c r="AX63" s="81">
        <v>436.1045683188642</v>
      </c>
      <c r="AY63" s="81">
        <v>0</v>
      </c>
      <c r="AZ63" s="81">
        <v>3.0914785088766363</v>
      </c>
      <c r="BA63" s="81">
        <v>165.29105094127084</v>
      </c>
      <c r="BB63" s="81">
        <v>113.76640912666022</v>
      </c>
      <c r="BC63" s="81">
        <v>10.92322406469745</v>
      </c>
      <c r="BD63" s="81"/>
      <c r="BE63" s="81">
        <v>466.81325484037217</v>
      </c>
      <c r="BF63" s="81">
        <v>303.5831895716857</v>
      </c>
      <c r="BG63" s="81">
        <v>13.396406871798757</v>
      </c>
      <c r="BH63" s="81">
        <v>0</v>
      </c>
      <c r="BI63" s="81">
        <v>181.77893632194622</v>
      </c>
      <c r="BJ63" s="81">
        <v>39.15872777910406</v>
      </c>
      <c r="BK63" s="81">
        <v>132.1091816126616</v>
      </c>
      <c r="BL63" s="81">
        <v>0</v>
      </c>
      <c r="BM63" s="81">
        <v>434.45577978079666</v>
      </c>
      <c r="BN63" s="81">
        <v>735.977983679898</v>
      </c>
      <c r="BO63" s="81">
        <v>429.9216113011109</v>
      </c>
      <c r="BP63" s="81">
        <v>1.3396406871798758</v>
      </c>
      <c r="BQ63" s="81">
        <v>136.84944865960577</v>
      </c>
      <c r="BR63" s="81">
        <v>12.984209737281873</v>
      </c>
      <c r="BS63" s="81">
        <v>741.5426449958759</v>
      </c>
      <c r="BT63" s="81">
        <v>25.144025205529978</v>
      </c>
      <c r="BU63" s="81">
        <v>5774.552096873944</v>
      </c>
      <c r="BV63" s="81">
        <v>47.40267046944176</v>
      </c>
      <c r="BW63" s="81">
        <v>326.4601305373728</v>
      </c>
      <c r="BX63" s="81">
        <v>269.1647288395258</v>
      </c>
      <c r="BY63" s="81">
        <v>340.68093167820535</v>
      </c>
      <c r="BZ63" s="81">
        <v>0</v>
      </c>
      <c r="CA63" s="81">
        <v>29.67819368521571</v>
      </c>
      <c r="CB63" s="81">
        <v>428.1079439092368</v>
      </c>
      <c r="CC63" s="81">
        <v>80.17234266353411</v>
      </c>
      <c r="CD63" s="81">
        <v>55.85271172703791</v>
      </c>
      <c r="CE63" s="81">
        <v>57.91369739962232</v>
      </c>
      <c r="CF63" s="81">
        <v>196.8241317318125</v>
      </c>
      <c r="CG63" s="81">
        <v>241.4949656922436</v>
      </c>
      <c r="CH63" s="81">
        <v>55.54356387615023</v>
      </c>
      <c r="CI63" s="81">
        <v>305.0258795424948</v>
      </c>
      <c r="CJ63" s="81">
        <v>144.2689970809097</v>
      </c>
      <c r="CK63" s="142">
        <v>1153.1214838109854</v>
      </c>
      <c r="CL63" s="134"/>
      <c r="CM63" s="134"/>
      <c r="CN63" s="134"/>
      <c r="CO63" s="134"/>
      <c r="CP63" s="134"/>
      <c r="CQ63" s="134"/>
      <c r="CR63" s="134"/>
      <c r="CS63" s="134"/>
      <c r="CT63" s="134"/>
      <c r="CU63" s="134"/>
      <c r="CV63" s="137"/>
      <c r="CW63" s="137"/>
    </row>
    <row r="64" spans="1:101" ht="12.75">
      <c r="A64" s="66" t="s">
        <v>62</v>
      </c>
      <c r="B64" s="22" t="s">
        <v>167</v>
      </c>
      <c r="C64" s="25" t="s">
        <v>95</v>
      </c>
      <c r="D64" s="39" t="s">
        <v>96</v>
      </c>
      <c r="E64" s="71">
        <v>750000</v>
      </c>
      <c r="F64" s="118">
        <v>776314.0154989342</v>
      </c>
      <c r="G64" s="121">
        <v>213496.49042222428</v>
      </c>
      <c r="H64" s="121">
        <v>55951.60329567787</v>
      </c>
      <c r="I64" s="121">
        <v>5792.091438475971</v>
      </c>
      <c r="J64" s="121">
        <v>176296.78315861235</v>
      </c>
      <c r="K64" s="121">
        <v>38966.29515234709</v>
      </c>
      <c r="L64" s="121">
        <v>43397.245102781206</v>
      </c>
      <c r="M64" s="121">
        <v>12004.109506241448</v>
      </c>
      <c r="N64" s="121">
        <v>78627.6412773113</v>
      </c>
      <c r="O64" s="121">
        <v>6602.984239862607</v>
      </c>
      <c r="P64" s="121">
        <v>12496.437278511907</v>
      </c>
      <c r="Q64" s="121">
        <v>159.2825145580892</v>
      </c>
      <c r="R64" s="121">
        <v>463.36731507807764</v>
      </c>
      <c r="S64" s="121">
        <v>709.5312012133063</v>
      </c>
      <c r="T64" s="121">
        <v>7544.199098614951</v>
      </c>
      <c r="U64" s="121">
        <v>27063.54724627897</v>
      </c>
      <c r="V64" s="121">
        <v>14.480228596189926</v>
      </c>
      <c r="W64" s="121">
        <v>593.689372443787</v>
      </c>
      <c r="X64" s="121">
        <v>8457.901523034536</v>
      </c>
      <c r="Y64" s="121">
        <v>7877.244356327319</v>
      </c>
      <c r="Z64" s="121">
        <v>1158.418287695194</v>
      </c>
      <c r="AA64" s="121">
        <v>20677.766435359215</v>
      </c>
      <c r="AB64" s="121">
        <v>16898.426771753646</v>
      </c>
      <c r="AC64" s="158">
        <v>8963.261501041565</v>
      </c>
      <c r="AD64" s="142">
        <f t="shared" si="0"/>
        <v>744212.7967240409</v>
      </c>
      <c r="AE64" s="81">
        <v>6326.026818607194</v>
      </c>
      <c r="AF64" s="81">
        <v>16.262279739350113</v>
      </c>
      <c r="AG64" s="81">
        <v>162.62279739350114</v>
      </c>
      <c r="AH64" s="81">
        <v>81.31139869675057</v>
      </c>
      <c r="AI64" s="81">
        <v>471.6061124411533</v>
      </c>
      <c r="AJ64" s="81">
        <v>0</v>
      </c>
      <c r="AK64" s="81">
        <v>1821.3753308072125</v>
      </c>
      <c r="AL64" s="81">
        <v>0</v>
      </c>
      <c r="AM64" s="81">
        <v>0</v>
      </c>
      <c r="AN64" s="81">
        <v>125.87004518256988</v>
      </c>
      <c r="AO64" s="81">
        <v>64.39862776782644</v>
      </c>
      <c r="AP64" s="81">
        <v>102.45236235790571</v>
      </c>
      <c r="AQ64" s="81">
        <v>0</v>
      </c>
      <c r="AR64" s="81">
        <v>0</v>
      </c>
      <c r="AS64" s="81">
        <v>1252.1955399299586</v>
      </c>
      <c r="AT64" s="81">
        <v>0</v>
      </c>
      <c r="AU64" s="81">
        <v>81.31139869675057</v>
      </c>
      <c r="AV64" s="81">
        <v>325.2455947870023</v>
      </c>
      <c r="AW64" s="81">
        <v>0</v>
      </c>
      <c r="AX64" s="81">
        <v>0</v>
      </c>
      <c r="AY64" s="81">
        <v>0</v>
      </c>
      <c r="AZ64" s="81">
        <v>0</v>
      </c>
      <c r="BA64" s="81">
        <v>2292.981443248366</v>
      </c>
      <c r="BB64" s="81">
        <v>0</v>
      </c>
      <c r="BC64" s="81">
        <v>0</v>
      </c>
      <c r="BD64" s="81"/>
      <c r="BE64" s="81">
        <v>5529.175111379038</v>
      </c>
      <c r="BF64" s="81">
        <v>0</v>
      </c>
      <c r="BG64" s="81">
        <v>16.262279739350113</v>
      </c>
      <c r="BH64" s="81">
        <v>0</v>
      </c>
      <c r="BI64" s="81">
        <v>0</v>
      </c>
      <c r="BJ64" s="81">
        <v>601.7043503559543</v>
      </c>
      <c r="BK64" s="81">
        <v>0</v>
      </c>
      <c r="BL64" s="81">
        <v>0</v>
      </c>
      <c r="BM64" s="81">
        <v>0</v>
      </c>
      <c r="BN64" s="81">
        <v>0</v>
      </c>
      <c r="BO64" s="81">
        <v>0</v>
      </c>
      <c r="BP64" s="81">
        <v>0</v>
      </c>
      <c r="BQ64" s="81">
        <v>0</v>
      </c>
      <c r="BR64" s="81">
        <v>162.62279739350114</v>
      </c>
      <c r="BS64" s="81">
        <v>0</v>
      </c>
      <c r="BT64" s="81">
        <v>0</v>
      </c>
      <c r="BU64" s="81">
        <v>260.1964758296018</v>
      </c>
      <c r="BV64" s="81">
        <v>0</v>
      </c>
      <c r="BW64" s="81">
        <v>4585.962886496732</v>
      </c>
      <c r="BX64" s="81">
        <v>97.57367843610068</v>
      </c>
      <c r="BY64" s="81">
        <v>32.524559478700226</v>
      </c>
      <c r="BZ64" s="81">
        <v>0</v>
      </c>
      <c r="CA64" s="81">
        <v>0</v>
      </c>
      <c r="CB64" s="81">
        <v>0</v>
      </c>
      <c r="CC64" s="81">
        <v>162.62279739350114</v>
      </c>
      <c r="CD64" s="81">
        <v>0</v>
      </c>
      <c r="CE64" s="81">
        <v>16.262279739350113</v>
      </c>
      <c r="CF64" s="81">
        <v>0</v>
      </c>
      <c r="CG64" s="81">
        <v>0</v>
      </c>
      <c r="CH64" s="81">
        <v>0</v>
      </c>
      <c r="CI64" s="81">
        <v>0</v>
      </c>
      <c r="CJ64" s="81">
        <v>0</v>
      </c>
      <c r="CK64" s="142">
        <v>0</v>
      </c>
      <c r="CL64" s="134"/>
      <c r="CM64" s="134"/>
      <c r="CN64" s="134"/>
      <c r="CO64" s="134"/>
      <c r="CP64" s="134"/>
      <c r="CQ64" s="134"/>
      <c r="CR64" s="134"/>
      <c r="CS64" s="134"/>
      <c r="CT64" s="134"/>
      <c r="CU64" s="134"/>
      <c r="CV64" s="137"/>
      <c r="CW64" s="137"/>
    </row>
    <row r="65" spans="1:101" ht="12.75">
      <c r="A65" s="66" t="s">
        <v>63</v>
      </c>
      <c r="B65" s="22" t="s">
        <v>168</v>
      </c>
      <c r="C65" s="25" t="s">
        <v>169</v>
      </c>
      <c r="D65" s="39" t="s">
        <v>170</v>
      </c>
      <c r="E65" s="165">
        <v>4707000</v>
      </c>
      <c r="F65" s="118">
        <v>4924285.371257652</v>
      </c>
      <c r="G65" s="121">
        <v>563119.8985380378</v>
      </c>
      <c r="H65" s="121">
        <v>297127.6621240512</v>
      </c>
      <c r="I65" s="121">
        <v>151922.13212565487</v>
      </c>
      <c r="J65" s="121">
        <v>723338.6717442458</v>
      </c>
      <c r="K65" s="121">
        <v>288199.99679056625</v>
      </c>
      <c r="L65" s="121">
        <v>63523.19316887718</v>
      </c>
      <c r="M65" s="121">
        <v>89233.73221734136</v>
      </c>
      <c r="N65" s="121">
        <v>1084562.2621528844</v>
      </c>
      <c r="O65" s="121">
        <v>96547.84052133428</v>
      </c>
      <c r="P65" s="121">
        <v>193242.66734346983</v>
      </c>
      <c r="Q65" s="121">
        <v>1785.703147547574</v>
      </c>
      <c r="R65" s="121">
        <v>24325.084736869896</v>
      </c>
      <c r="S65" s="121">
        <v>25665.370434001896</v>
      </c>
      <c r="T65" s="121">
        <v>27312.48198558774</v>
      </c>
      <c r="U65" s="121">
        <v>30631.22102850792</v>
      </c>
      <c r="V65" s="121">
        <v>7544.507113373553</v>
      </c>
      <c r="W65" s="121">
        <v>25688.379943359498</v>
      </c>
      <c r="X65" s="121">
        <v>32468.930040711253</v>
      </c>
      <c r="Y65" s="121">
        <v>35098.44316362989</v>
      </c>
      <c r="Z65" s="121">
        <v>11098.480121283823</v>
      </c>
      <c r="AA65" s="121">
        <v>199760.95519894725</v>
      </c>
      <c r="AB65" s="121">
        <v>91102.3619281809</v>
      </c>
      <c r="AC65" s="158">
        <v>1119.0955509472874</v>
      </c>
      <c r="AD65" s="142">
        <f t="shared" si="0"/>
        <v>4064419.071119412</v>
      </c>
      <c r="AE65" s="140">
        <v>17314.56258405461</v>
      </c>
      <c r="AF65" s="139">
        <v>5930.7217631549365</v>
      </c>
      <c r="AG65" s="139">
        <v>19501.563993802578</v>
      </c>
      <c r="AH65" s="139">
        <v>17507.41184237625</v>
      </c>
      <c r="AI65" s="139">
        <v>46632.794507965395</v>
      </c>
      <c r="AJ65" s="139">
        <v>2241.219256293257</v>
      </c>
      <c r="AK65" s="139">
        <v>21812.243006436624</v>
      </c>
      <c r="AL65" s="139">
        <v>2957.945713040594</v>
      </c>
      <c r="AM65" s="139">
        <v>6053.987793319262</v>
      </c>
      <c r="AN65" s="139">
        <v>28537.359674946</v>
      </c>
      <c r="AO65" s="139">
        <v>11937.997973228197</v>
      </c>
      <c r="AP65" s="139">
        <v>18992.26950286304</v>
      </c>
      <c r="AQ65" s="139">
        <v>0</v>
      </c>
      <c r="AR65" s="139">
        <v>0</v>
      </c>
      <c r="AS65" s="139">
        <v>4029.43413684628</v>
      </c>
      <c r="AT65" s="139">
        <v>8633.780489615343</v>
      </c>
      <c r="AU65" s="139">
        <v>55752.36800015377</v>
      </c>
      <c r="AV65" s="139">
        <v>21561.70497161627</v>
      </c>
      <c r="AW65" s="139">
        <v>4856.160263026844</v>
      </c>
      <c r="AX65" s="139">
        <v>16123.841542757755</v>
      </c>
      <c r="AY65" s="139">
        <v>0</v>
      </c>
      <c r="AZ65" s="139">
        <v>10544.314783072663</v>
      </c>
      <c r="BA65" s="139">
        <v>6223.596911952711</v>
      </c>
      <c r="BB65" s="139">
        <v>5755.597570050027</v>
      </c>
      <c r="BC65" s="139">
        <v>569.8087141730734</v>
      </c>
      <c r="BD65" s="139"/>
      <c r="BE65" s="139">
        <v>9146.8882018219</v>
      </c>
      <c r="BF65" s="139">
        <v>0</v>
      </c>
      <c r="BG65" s="139">
        <v>349.85053257879196</v>
      </c>
      <c r="BH65" s="139">
        <v>0</v>
      </c>
      <c r="BI65" s="139">
        <v>12052.495583746531</v>
      </c>
      <c r="BJ65" s="139">
        <v>0</v>
      </c>
      <c r="BK65" s="139">
        <v>0</v>
      </c>
      <c r="BL65" s="139">
        <v>0</v>
      </c>
      <c r="BM65" s="139">
        <v>28165.869460281097</v>
      </c>
      <c r="BN65" s="139">
        <v>22146.824191038464</v>
      </c>
      <c r="BO65" s="139">
        <v>20021.07852137772</v>
      </c>
      <c r="BP65" s="139">
        <v>806.463029179707</v>
      </c>
      <c r="BQ65" s="139">
        <v>9081.132599976867</v>
      </c>
      <c r="BR65" s="139">
        <v>611.3912781606158</v>
      </c>
      <c r="BS65" s="139">
        <v>44820.406589554885</v>
      </c>
      <c r="BT65" s="139">
        <v>1576.0628615812793</v>
      </c>
      <c r="BU65" s="139">
        <v>41661.75057920722</v>
      </c>
      <c r="BV65" s="139">
        <v>2500.0573410022516</v>
      </c>
      <c r="BW65" s="139">
        <v>8123.032461013489</v>
      </c>
      <c r="BX65" s="139">
        <v>14097.42208994617</v>
      </c>
      <c r="BY65" s="139">
        <v>8043.90074571156</v>
      </c>
      <c r="BZ65" s="139">
        <v>1.0014936229266231</v>
      </c>
      <c r="CA65" s="139">
        <v>1279.5109964691987</v>
      </c>
      <c r="CB65" s="139">
        <v>20244.672262014137</v>
      </c>
      <c r="CC65" s="139">
        <v>4208.989596255371</v>
      </c>
      <c r="CD65" s="139">
        <v>1332.8096639359098</v>
      </c>
      <c r="CE65" s="139">
        <v>0</v>
      </c>
      <c r="CF65" s="139">
        <v>0</v>
      </c>
      <c r="CG65" s="139">
        <v>0</v>
      </c>
      <c r="CH65" s="139">
        <v>0</v>
      </c>
      <c r="CI65" s="139">
        <v>0</v>
      </c>
      <c r="CJ65" s="139">
        <v>0</v>
      </c>
      <c r="CK65" s="143">
        <v>44739.32676337001</v>
      </c>
      <c r="CL65" s="134"/>
      <c r="CM65" s="134"/>
      <c r="CN65" s="134"/>
      <c r="CO65" s="134"/>
      <c r="CP65" s="134"/>
      <c r="CQ65" s="134"/>
      <c r="CR65" s="134"/>
      <c r="CS65" s="134"/>
      <c r="CT65" s="134"/>
      <c r="CU65" s="134"/>
      <c r="CV65" s="137"/>
      <c r="CW65" s="137"/>
    </row>
    <row r="66" spans="1:101" ht="12.75">
      <c r="A66" s="161"/>
      <c r="B66" s="93" t="s">
        <v>171</v>
      </c>
      <c r="C66" s="94"/>
      <c r="D66" s="161"/>
      <c r="E66" s="162">
        <f>SUM(E7:E65)</f>
        <v>119201034</v>
      </c>
      <c r="F66" s="164">
        <f>SUM(F7:F65)</f>
        <v>130508220.9037189</v>
      </c>
      <c r="G66" s="163">
        <f>SUM(G7:G65)</f>
        <v>17220646.15645292</v>
      </c>
      <c r="H66" s="163">
        <f aca="true" t="shared" si="1" ref="H66:BT66">SUM(H7:H65)</f>
        <v>5616355.299891051</v>
      </c>
      <c r="I66" s="163">
        <f t="shared" si="1"/>
        <v>3213010.795409393</v>
      </c>
      <c r="J66" s="163">
        <f t="shared" si="1"/>
        <v>23757490.679637928</v>
      </c>
      <c r="K66" s="163">
        <f t="shared" si="1"/>
        <v>9433633.464407139</v>
      </c>
      <c r="L66" s="163">
        <f t="shared" si="1"/>
        <v>1585704.1836048483</v>
      </c>
      <c r="M66" s="163">
        <f t="shared" si="1"/>
        <v>1723216.913030774</v>
      </c>
      <c r="N66" s="163">
        <f t="shared" si="1"/>
        <v>30544780.80099611</v>
      </c>
      <c r="O66" s="163">
        <f t="shared" si="1"/>
        <v>2913949.7818496646</v>
      </c>
      <c r="P66" s="163">
        <f t="shared" si="1"/>
        <v>3965057.879384749</v>
      </c>
      <c r="Q66" s="163">
        <f t="shared" si="1"/>
        <v>211363.89651133007</v>
      </c>
      <c r="R66" s="163">
        <f t="shared" si="1"/>
        <v>392425.447109661</v>
      </c>
      <c r="S66" s="163">
        <f t="shared" si="1"/>
        <v>606038.1541341003</v>
      </c>
      <c r="T66" s="163">
        <f t="shared" si="1"/>
        <v>438284.9858082039</v>
      </c>
      <c r="U66" s="163">
        <f t="shared" si="1"/>
        <v>2720596.2161029205</v>
      </c>
      <c r="V66" s="163">
        <f t="shared" si="1"/>
        <v>234224.47495184306</v>
      </c>
      <c r="W66" s="163">
        <f t="shared" si="1"/>
        <v>719266.9367673221</v>
      </c>
      <c r="X66" s="163">
        <f t="shared" si="1"/>
        <v>301609.9115492566</v>
      </c>
      <c r="Y66" s="163">
        <f t="shared" si="1"/>
        <v>711916.5601060347</v>
      </c>
      <c r="Z66" s="163">
        <f t="shared" si="1"/>
        <v>281731.30419784255</v>
      </c>
      <c r="AA66" s="163">
        <f t="shared" si="1"/>
        <v>9239802.006335262</v>
      </c>
      <c r="AB66" s="163">
        <f t="shared" si="1"/>
        <v>2837659.6749036727</v>
      </c>
      <c r="AC66" s="163">
        <f t="shared" si="1"/>
        <v>532268.476857957</v>
      </c>
      <c r="AD66" s="163">
        <f t="shared" si="1"/>
        <v>119112864.10318278</v>
      </c>
      <c r="AE66" s="163">
        <f t="shared" si="1"/>
        <v>174367.38701843927</v>
      </c>
      <c r="AF66" s="163">
        <f t="shared" si="1"/>
        <v>39738.010963049106</v>
      </c>
      <c r="AG66" s="163">
        <f t="shared" si="1"/>
        <v>78076.45358513709</v>
      </c>
      <c r="AH66" s="163">
        <f t="shared" si="1"/>
        <v>148827.85970598852</v>
      </c>
      <c r="AI66" s="163">
        <f t="shared" si="1"/>
        <v>56996.70352266019</v>
      </c>
      <c r="AJ66" s="163">
        <f t="shared" si="1"/>
        <v>63103.20703376283</v>
      </c>
      <c r="AK66" s="163">
        <f t="shared" si="1"/>
        <v>118014.37258396372</v>
      </c>
      <c r="AL66" s="163">
        <f t="shared" si="1"/>
        <v>17789.335762485465</v>
      </c>
      <c r="AM66" s="163">
        <f t="shared" si="1"/>
        <v>59580.12562718533</v>
      </c>
      <c r="AN66" s="163">
        <f t="shared" si="1"/>
        <v>412320.83008429705</v>
      </c>
      <c r="AO66" s="163">
        <f t="shared" si="1"/>
        <v>208292.33167103567</v>
      </c>
      <c r="AP66" s="163">
        <f t="shared" si="1"/>
        <v>331374.1640221022</v>
      </c>
      <c r="AQ66" s="163">
        <f t="shared" si="1"/>
        <v>108346.67505527644</v>
      </c>
      <c r="AR66" s="163">
        <f t="shared" si="1"/>
        <v>108346.67505527644</v>
      </c>
      <c r="AS66" s="163">
        <f t="shared" si="1"/>
        <v>47143.736920074356</v>
      </c>
      <c r="AT66" s="163">
        <f t="shared" si="1"/>
        <v>55185.750470152314</v>
      </c>
      <c r="AU66" s="163">
        <f t="shared" si="1"/>
        <v>442869.29039371246</v>
      </c>
      <c r="AV66" s="163">
        <f t="shared" si="1"/>
        <v>308210.23246141284</v>
      </c>
      <c r="AW66" s="163">
        <f t="shared" si="1"/>
        <v>33238.30051688253</v>
      </c>
      <c r="AX66" s="163">
        <f t="shared" si="1"/>
        <v>274976.0917476564</v>
      </c>
      <c r="AY66" s="163">
        <f t="shared" si="1"/>
        <v>0</v>
      </c>
      <c r="AZ66" s="163">
        <f t="shared" si="1"/>
        <v>11014.412525947042</v>
      </c>
      <c r="BA66" s="163">
        <f t="shared" si="1"/>
        <v>83386.63330303467</v>
      </c>
      <c r="BB66" s="163">
        <f t="shared" si="1"/>
        <v>51561.09308750859</v>
      </c>
      <c r="BC66" s="163">
        <f t="shared" si="1"/>
        <v>2472.894979592377</v>
      </c>
      <c r="BD66" s="163">
        <v>0</v>
      </c>
      <c r="BE66" s="163">
        <f t="shared" si="1"/>
        <v>188342.8681156376</v>
      </c>
      <c r="BF66" s="163">
        <f t="shared" si="1"/>
        <v>46163.598350263994</v>
      </c>
      <c r="BG66" s="163">
        <f t="shared" si="1"/>
        <v>2772.2450305226203</v>
      </c>
      <c r="BH66" s="163">
        <f t="shared" si="1"/>
        <v>0</v>
      </c>
      <c r="BI66" s="163">
        <f t="shared" si="1"/>
        <v>77953.57893705767</v>
      </c>
      <c r="BJ66" s="163">
        <f t="shared" si="1"/>
        <v>7764.120956496715</v>
      </c>
      <c r="BK66" s="163">
        <f t="shared" si="1"/>
        <v>20144.90980121756</v>
      </c>
      <c r="BL66" s="163">
        <f t="shared" si="1"/>
        <v>0</v>
      </c>
      <c r="BM66" s="163">
        <f t="shared" si="1"/>
        <v>114707.97858296034</v>
      </c>
      <c r="BN66" s="163">
        <f t="shared" si="1"/>
        <v>237681.89827157045</v>
      </c>
      <c r="BO66" s="163">
        <f t="shared" si="1"/>
        <v>310840.8685013943</v>
      </c>
      <c r="BP66" s="163">
        <f t="shared" si="1"/>
        <v>62112.207374875084</v>
      </c>
      <c r="BQ66" s="163">
        <f t="shared" si="1"/>
        <v>912149.1557810422</v>
      </c>
      <c r="BR66" s="163">
        <f t="shared" si="1"/>
        <v>203341.2321612725</v>
      </c>
      <c r="BS66" s="163">
        <f t="shared" si="1"/>
        <v>262340.0880293009</v>
      </c>
      <c r="BT66" s="163">
        <f t="shared" si="1"/>
        <v>9918.124309776624</v>
      </c>
      <c r="BU66" s="163">
        <f aca="true" t="shared" si="2" ref="BU66:CK66">SUM(BU7:BU65)</f>
        <v>3561241.0042631486</v>
      </c>
      <c r="BV66" s="163">
        <f t="shared" si="2"/>
        <v>9708.222731742728</v>
      </c>
      <c r="BW66" s="163">
        <f t="shared" si="2"/>
        <v>147095.13963535175</v>
      </c>
      <c r="BX66" s="163">
        <f t="shared" si="2"/>
        <v>166403.9184426182</v>
      </c>
      <c r="BY66" s="163">
        <f t="shared" si="2"/>
        <v>198957.6005528905</v>
      </c>
      <c r="BZ66" s="163">
        <f t="shared" si="2"/>
        <v>1.0014936229266231</v>
      </c>
      <c r="CA66" s="163">
        <f t="shared" si="2"/>
        <v>6348.49460068673</v>
      </c>
      <c r="CB66" s="163">
        <f t="shared" si="2"/>
        <v>209414.0767311853</v>
      </c>
      <c r="CC66" s="163">
        <f t="shared" si="2"/>
        <v>17857.55546891906</v>
      </c>
      <c r="CD66" s="163">
        <f t="shared" si="2"/>
        <v>39481.67217992051</v>
      </c>
      <c r="CE66" s="163">
        <f t="shared" si="2"/>
        <v>259212.77610754134</v>
      </c>
      <c r="CF66" s="163">
        <f t="shared" si="2"/>
        <v>29929.556296335453</v>
      </c>
      <c r="CG66" s="163">
        <f t="shared" si="2"/>
        <v>36722.311981622595</v>
      </c>
      <c r="CH66" s="163">
        <f t="shared" si="2"/>
        <v>8446.089446976339</v>
      </c>
      <c r="CI66" s="163">
        <f t="shared" si="2"/>
        <v>46382.97729693871</v>
      </c>
      <c r="CJ66" s="163">
        <f t="shared" si="2"/>
        <v>21937.894667471017</v>
      </c>
      <c r="CK66" s="163">
        <f t="shared" si="2"/>
        <v>220085.7848555133</v>
      </c>
      <c r="CL66" s="20"/>
      <c r="CM66" s="20"/>
      <c r="CN66" s="20"/>
      <c r="CO66" s="20"/>
      <c r="CP66" s="20"/>
      <c r="CQ66" s="20"/>
      <c r="CR66" s="20"/>
      <c r="CS66" s="20"/>
      <c r="CT66" s="20"/>
      <c r="CU66" s="20"/>
      <c r="CV66" s="20"/>
      <c r="CW66" s="20"/>
    </row>
    <row r="67" spans="1:101" ht="12.75">
      <c r="A67" s="20"/>
      <c r="B67" s="20"/>
      <c r="C67" s="20"/>
      <c r="D67" s="20"/>
      <c r="E67" s="26"/>
      <c r="F67" s="26"/>
      <c r="G67" s="20"/>
      <c r="H67" s="20"/>
      <c r="I67" s="20"/>
      <c r="J67" s="20"/>
      <c r="K67" s="20"/>
      <c r="L67" s="20"/>
      <c r="M67" s="20"/>
      <c r="N67" s="20"/>
      <c r="O67" s="20"/>
      <c r="P67" s="20"/>
      <c r="Q67" s="20"/>
      <c r="R67" s="20"/>
      <c r="S67" s="20"/>
      <c r="T67" s="20"/>
      <c r="U67" s="20"/>
      <c r="V67" s="20"/>
      <c r="W67" s="20"/>
      <c r="X67" s="20"/>
      <c r="Y67" s="20"/>
      <c r="Z67" s="20"/>
      <c r="AA67" s="20"/>
      <c r="AB67" s="20"/>
      <c r="AC67" s="20"/>
      <c r="AD67" s="20"/>
      <c r="AE67" s="27"/>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row>
    <row r="68" spans="1:101" ht="12.75">
      <c r="A68" s="29"/>
      <c r="B68" s="30"/>
      <c r="C68" s="30"/>
      <c r="D68" s="31"/>
      <c r="E68" s="144"/>
      <c r="F68" s="31"/>
      <c r="G68" s="31"/>
      <c r="H68" s="30"/>
      <c r="I68" s="30"/>
      <c r="J68" s="31"/>
      <c r="K68" s="31"/>
      <c r="L68" s="31"/>
      <c r="M68" s="31"/>
      <c r="N68" s="31"/>
      <c r="O68" s="31"/>
      <c r="P68" s="31"/>
      <c r="Q68" s="30"/>
      <c r="R68" s="20"/>
      <c r="S68" s="20"/>
      <c r="T68" s="20"/>
      <c r="U68" s="20"/>
      <c r="V68" s="20"/>
      <c r="W68" s="20"/>
      <c r="X68" s="20"/>
      <c r="Y68" s="20"/>
      <c r="Z68" s="20"/>
      <c r="AA68" s="20"/>
      <c r="AB68" s="20"/>
      <c r="AC68" s="20"/>
      <c r="AD68" s="20"/>
      <c r="AE68" s="27"/>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row>
    <row r="69" spans="1:101" ht="12.75">
      <c r="A69" s="61"/>
      <c r="B69" s="31"/>
      <c r="C69" s="31"/>
      <c r="D69" s="31"/>
      <c r="E69" s="31"/>
      <c r="F69" s="31"/>
      <c r="G69" s="31"/>
      <c r="H69" s="30"/>
      <c r="I69" s="31"/>
      <c r="J69" s="31"/>
      <c r="K69" s="31"/>
      <c r="L69" s="31"/>
      <c r="M69" s="31"/>
      <c r="N69" s="31"/>
      <c r="O69" s="31"/>
      <c r="P69" s="31"/>
      <c r="Q69" s="30"/>
      <c r="R69" s="20"/>
      <c r="S69" s="20"/>
      <c r="T69" s="20"/>
      <c r="U69" s="20"/>
      <c r="V69" s="20"/>
      <c r="W69" s="20"/>
      <c r="X69" s="20"/>
      <c r="Y69" s="20"/>
      <c r="Z69" s="20"/>
      <c r="AA69" s="20"/>
      <c r="AB69" s="20"/>
      <c r="AC69" s="20"/>
      <c r="AD69" s="20"/>
      <c r="AE69" s="27"/>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row>
    <row r="70" spans="1:101" ht="12.75">
      <c r="A70" s="29"/>
      <c r="B70" s="196"/>
      <c r="C70" s="196"/>
      <c r="D70" s="196"/>
      <c r="E70" s="31"/>
      <c r="F70" s="31"/>
      <c r="G70" s="31"/>
      <c r="H70" s="30"/>
      <c r="I70" s="31"/>
      <c r="J70" s="31"/>
      <c r="K70" s="31"/>
      <c r="L70" s="31"/>
      <c r="M70" s="31"/>
      <c r="N70" s="31"/>
      <c r="O70" s="31"/>
      <c r="P70" s="31"/>
      <c r="Q70" s="30"/>
      <c r="R70" s="20"/>
      <c r="S70" s="20"/>
      <c r="T70" s="20"/>
      <c r="U70" s="20"/>
      <c r="V70" s="20"/>
      <c r="W70" s="20"/>
      <c r="X70" s="20"/>
      <c r="Y70" s="20"/>
      <c r="Z70" s="20"/>
      <c r="AA70" s="20"/>
      <c r="AB70" s="20"/>
      <c r="AC70" s="20"/>
      <c r="AD70" s="20"/>
      <c r="AE70" s="27"/>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row>
    <row r="71" spans="1:101" ht="12.75">
      <c r="A71" s="29"/>
      <c r="B71" s="196"/>
      <c r="C71" s="196"/>
      <c r="D71" s="196"/>
      <c r="E71" s="31"/>
      <c r="F71" s="31"/>
      <c r="G71" s="31"/>
      <c r="H71" s="31"/>
      <c r="I71" s="31"/>
      <c r="J71" s="31"/>
      <c r="K71" s="31"/>
      <c r="L71" s="31"/>
      <c r="M71" s="30"/>
      <c r="N71" s="31"/>
      <c r="O71" s="31"/>
      <c r="P71" s="31"/>
      <c r="Q71" s="30"/>
      <c r="R71" s="20"/>
      <c r="S71" s="20"/>
      <c r="T71" s="20"/>
      <c r="U71" s="20"/>
      <c r="V71" s="20"/>
      <c r="W71" s="20"/>
      <c r="X71" s="20"/>
      <c r="Y71" s="20"/>
      <c r="Z71" s="20"/>
      <c r="AA71" s="20"/>
      <c r="AB71" s="20"/>
      <c r="AC71" s="20"/>
      <c r="AD71" s="20"/>
      <c r="AE71" s="27"/>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row>
    <row r="72" spans="1:101" ht="12.75">
      <c r="A72" s="32"/>
      <c r="B72" s="62"/>
      <c r="C72" s="62"/>
      <c r="D72" s="62"/>
      <c r="E72" s="32"/>
      <c r="F72" s="32"/>
      <c r="G72" s="32"/>
      <c r="H72" s="32"/>
      <c r="I72" s="32"/>
      <c r="J72" s="32"/>
      <c r="K72" s="32"/>
      <c r="L72" s="32"/>
      <c r="M72" s="32"/>
      <c r="N72" s="32"/>
      <c r="O72" s="32"/>
      <c r="P72" s="32"/>
      <c r="Q72" s="33"/>
      <c r="R72" s="20"/>
      <c r="S72" s="20"/>
      <c r="T72" s="20"/>
      <c r="U72" s="20"/>
      <c r="V72" s="20"/>
      <c r="W72" s="20"/>
      <c r="X72" s="20"/>
      <c r="Y72" s="20"/>
      <c r="Z72" s="20"/>
      <c r="AA72" s="20"/>
      <c r="AB72" s="20"/>
      <c r="AC72" s="20"/>
      <c r="AD72" s="20"/>
      <c r="AE72" s="27"/>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row>
    <row r="73" spans="1:101" ht="12.75">
      <c r="A73" s="32"/>
      <c r="B73" s="62"/>
      <c r="C73" s="62"/>
      <c r="D73" s="62"/>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7"/>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row>
  </sheetData>
  <mergeCells count="22">
    <mergeCell ref="T5:T6"/>
    <mergeCell ref="B70:D70"/>
    <mergeCell ref="B71:D71"/>
    <mergeCell ref="O5:O6"/>
    <mergeCell ref="P5:P6"/>
    <mergeCell ref="Q5:Q6"/>
    <mergeCell ref="R5:R6"/>
    <mergeCell ref="F4:F6"/>
    <mergeCell ref="AD4:AD5"/>
    <mergeCell ref="G5:G6"/>
    <mergeCell ref="H5:H6"/>
    <mergeCell ref="I5:I6"/>
    <mergeCell ref="J5:J6"/>
    <mergeCell ref="K5:K6"/>
    <mergeCell ref="L5:L6"/>
    <mergeCell ref="M5:M6"/>
    <mergeCell ref="N5:N6"/>
    <mergeCell ref="S5:S6"/>
    <mergeCell ref="A4:A6"/>
    <mergeCell ref="B4:B6"/>
    <mergeCell ref="D4:D6"/>
    <mergeCell ref="E4:E6"/>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CP71"/>
  <sheetViews>
    <sheetView workbookViewId="0" topLeftCell="A1">
      <pane xSplit="3" ySplit="6" topLeftCell="D7" activePane="bottomRight" state="frozen"/>
      <selection pane="topLeft" activeCell="A1" sqref="A1"/>
      <selection pane="topRight" activeCell="D1" sqref="D1"/>
      <selection pane="bottomLeft" activeCell="A6" sqref="A6"/>
      <selection pane="bottomRight" activeCell="A17" sqref="A17"/>
    </sheetView>
  </sheetViews>
  <sheetFormatPr defaultColWidth="9.00390625" defaultRowHeight="12.75"/>
  <cols>
    <col min="1" max="1" width="5.125" style="49" customWidth="1"/>
    <col min="2" max="2" width="25.125" style="49" customWidth="1"/>
    <col min="3" max="3" width="3.125" style="44" hidden="1" customWidth="1"/>
    <col min="4" max="4" width="22.875" style="44" customWidth="1"/>
    <col min="5" max="5" width="10.25390625" style="44" customWidth="1"/>
    <col min="6" max="6" width="7.625" style="44" customWidth="1"/>
    <col min="7" max="7" width="7.50390625" style="44" customWidth="1"/>
    <col min="8" max="8" width="6.875" style="44" customWidth="1"/>
    <col min="9" max="9" width="7.625" style="44" customWidth="1"/>
    <col min="10" max="12" width="6.875" style="44" customWidth="1"/>
    <col min="13" max="13" width="7.625" style="44" customWidth="1"/>
    <col min="14" max="15" width="6.875" style="44" customWidth="1"/>
    <col min="16" max="17" width="5.75390625" style="44" customWidth="1"/>
    <col min="18" max="18" width="7.375" style="2" customWidth="1"/>
    <col min="19" max="28" width="7.625" style="44" customWidth="1"/>
    <col min="29" max="16384" width="9.00390625" style="44" customWidth="1"/>
  </cols>
  <sheetData>
    <row r="1" spans="1:28" ht="12">
      <c r="A1" s="95" t="s">
        <v>294</v>
      </c>
      <c r="B1" s="95"/>
      <c r="C1" s="14"/>
      <c r="D1" s="56"/>
      <c r="E1" s="14"/>
      <c r="F1" s="2"/>
      <c r="G1" s="2"/>
      <c r="H1" s="2"/>
      <c r="I1" s="2"/>
      <c r="J1" s="2"/>
      <c r="K1" s="2"/>
      <c r="L1" s="2"/>
      <c r="M1" s="2"/>
      <c r="N1" s="2"/>
      <c r="O1" s="2"/>
      <c r="P1" s="40"/>
      <c r="Q1" s="2"/>
      <c r="S1" s="2"/>
      <c r="T1" s="2"/>
      <c r="U1" s="2"/>
      <c r="V1" s="2"/>
      <c r="W1" s="2"/>
      <c r="X1" s="2"/>
      <c r="Y1" s="2"/>
      <c r="Z1" s="2"/>
      <c r="AA1" s="2"/>
      <c r="AB1" s="2"/>
    </row>
    <row r="2" spans="1:28" ht="12">
      <c r="A2" s="95" t="s">
        <v>292</v>
      </c>
      <c r="B2" s="95"/>
      <c r="C2" s="14"/>
      <c r="D2" s="56"/>
      <c r="E2" s="14"/>
      <c r="F2" s="2"/>
      <c r="G2" s="2"/>
      <c r="H2" s="2"/>
      <c r="I2" s="2"/>
      <c r="J2" s="2"/>
      <c r="K2" s="2"/>
      <c r="L2" s="2"/>
      <c r="M2" s="2"/>
      <c r="N2" s="2"/>
      <c r="O2" s="2"/>
      <c r="P2" s="40"/>
      <c r="Q2" s="2"/>
      <c r="S2" s="2"/>
      <c r="T2" s="2"/>
      <c r="U2" s="2"/>
      <c r="V2" s="2"/>
      <c r="W2" s="2"/>
      <c r="X2" s="2"/>
      <c r="Y2" s="2"/>
      <c r="Z2" s="2"/>
      <c r="AA2" s="2"/>
      <c r="AB2" s="2"/>
    </row>
    <row r="3" spans="1:28" ht="11.25">
      <c r="A3" s="55"/>
      <c r="B3" s="53"/>
      <c r="C3" s="14"/>
      <c r="D3" s="56"/>
      <c r="E3" s="14"/>
      <c r="F3" s="2"/>
      <c r="G3" s="2"/>
      <c r="H3" s="2"/>
      <c r="I3" s="2"/>
      <c r="J3" s="2"/>
      <c r="K3" s="2"/>
      <c r="L3" s="2"/>
      <c r="M3" s="2"/>
      <c r="N3" s="2"/>
      <c r="O3" s="2"/>
      <c r="P3" s="40"/>
      <c r="Q3" s="2"/>
      <c r="S3" s="2"/>
      <c r="T3" s="2"/>
      <c r="U3" s="2"/>
      <c r="V3" s="2"/>
      <c r="W3" s="2"/>
      <c r="X3" s="2"/>
      <c r="Y3" s="2"/>
      <c r="Z3" s="2"/>
      <c r="AA3" s="2"/>
      <c r="AB3" s="2"/>
    </row>
    <row r="4" spans="1:94" ht="12">
      <c r="A4" s="203">
        <f ca="1">TODAY()</f>
        <v>37438</v>
      </c>
      <c r="B4" s="203"/>
      <c r="C4" s="53"/>
      <c r="D4" s="53"/>
      <c r="E4" s="53"/>
      <c r="AE4" s="103"/>
      <c r="AF4" s="103"/>
      <c r="AG4" s="123"/>
      <c r="AH4" s="123"/>
      <c r="AI4" s="92"/>
      <c r="AJ4" s="92"/>
      <c r="AK4" s="92"/>
      <c r="AL4" s="123"/>
      <c r="AM4" s="103"/>
      <c r="AN4" s="103"/>
      <c r="AO4" s="103"/>
      <c r="AP4" s="103"/>
      <c r="AQ4" s="103"/>
      <c r="AR4" s="103"/>
      <c r="AS4" s="103"/>
      <c r="AT4" s="123"/>
      <c r="AU4" s="123"/>
      <c r="AV4" s="103"/>
      <c r="AW4" s="103"/>
      <c r="AX4" s="103"/>
      <c r="AY4" s="92"/>
      <c r="AZ4" s="123"/>
      <c r="BA4" s="124"/>
      <c r="BB4" s="103"/>
      <c r="BC4" s="103"/>
      <c r="BD4" s="103"/>
      <c r="BE4" s="103"/>
      <c r="BF4" s="103"/>
      <c r="BG4" s="103"/>
      <c r="BH4" s="103"/>
      <c r="BI4" s="103"/>
      <c r="BJ4" s="103"/>
      <c r="BK4" s="103"/>
      <c r="BL4" s="103"/>
      <c r="BM4" s="103"/>
      <c r="BN4" s="103"/>
      <c r="BO4" s="103"/>
      <c r="BP4" s="123"/>
      <c r="BQ4" s="103"/>
      <c r="BR4" s="103"/>
      <c r="BS4" s="103"/>
      <c r="BT4" s="103"/>
      <c r="BU4" s="103"/>
      <c r="BV4" s="103"/>
      <c r="BW4" s="103"/>
      <c r="BX4" s="103"/>
      <c r="BY4" s="123"/>
      <c r="BZ4" s="123"/>
      <c r="CA4" s="123"/>
      <c r="CB4" s="123"/>
      <c r="CC4" s="103"/>
      <c r="CD4" s="103"/>
      <c r="CE4" s="103"/>
      <c r="CF4" s="122"/>
      <c r="CG4" s="122"/>
      <c r="CH4" s="122"/>
      <c r="CI4" s="122"/>
      <c r="CJ4" s="122"/>
      <c r="CK4" s="122"/>
      <c r="CL4" s="122"/>
      <c r="CM4" s="122"/>
      <c r="CN4" s="122"/>
      <c r="CO4" s="122"/>
      <c r="CP4" s="122"/>
    </row>
    <row r="5" spans="1:94" ht="12.75" customHeight="1">
      <c r="A5" s="48"/>
      <c r="B5" s="54"/>
      <c r="C5" s="13"/>
      <c r="D5" s="16"/>
      <c r="E5" s="204" t="s">
        <v>291</v>
      </c>
      <c r="F5" s="78" t="s">
        <v>0</v>
      </c>
      <c r="G5" s="78" t="s">
        <v>1</v>
      </c>
      <c r="H5" s="78" t="s">
        <v>2</v>
      </c>
      <c r="I5" s="78" t="s">
        <v>3</v>
      </c>
      <c r="J5" s="78" t="s">
        <v>4</v>
      </c>
      <c r="K5" s="78" t="s">
        <v>5</v>
      </c>
      <c r="L5" s="78" t="s">
        <v>6</v>
      </c>
      <c r="M5" s="130" t="s">
        <v>7</v>
      </c>
      <c r="N5" s="133" t="s">
        <v>8</v>
      </c>
      <c r="O5" s="78" t="s">
        <v>9</v>
      </c>
      <c r="P5" s="78" t="s">
        <v>10</v>
      </c>
      <c r="Q5" s="78" t="s">
        <v>11</v>
      </c>
      <c r="R5" s="78">
        <v>54</v>
      </c>
      <c r="S5" s="78" t="s">
        <v>12</v>
      </c>
      <c r="T5" s="78" t="s">
        <v>13</v>
      </c>
      <c r="U5" s="78">
        <v>66</v>
      </c>
      <c r="V5" s="78" t="s">
        <v>14</v>
      </c>
      <c r="W5" s="130" t="s">
        <v>15</v>
      </c>
      <c r="X5" s="133" t="s">
        <v>16</v>
      </c>
      <c r="Y5" s="78" t="s">
        <v>17</v>
      </c>
      <c r="Z5" s="78" t="s">
        <v>18</v>
      </c>
      <c r="AA5" s="78" t="s">
        <v>19</v>
      </c>
      <c r="AB5" s="130" t="s">
        <v>20</v>
      </c>
      <c r="AC5" s="103"/>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122"/>
      <c r="CG5" s="122"/>
      <c r="CH5" s="122"/>
      <c r="CI5" s="122"/>
      <c r="CJ5" s="122"/>
      <c r="CK5" s="122"/>
      <c r="CL5" s="122"/>
      <c r="CM5" s="122"/>
      <c r="CN5" s="122"/>
      <c r="CO5" s="122"/>
      <c r="CP5" s="122"/>
    </row>
    <row r="6" spans="1:94" ht="21.75" customHeight="1">
      <c r="A6" s="131" t="s">
        <v>64</v>
      </c>
      <c r="B6" s="132" t="s">
        <v>174</v>
      </c>
      <c r="C6" s="15"/>
      <c r="D6" s="52" t="s">
        <v>175</v>
      </c>
      <c r="E6" s="205"/>
      <c r="F6" s="148" t="s">
        <v>66</v>
      </c>
      <c r="G6" s="102" t="s">
        <v>67</v>
      </c>
      <c r="H6" s="102" t="s">
        <v>68</v>
      </c>
      <c r="I6" s="102" t="s">
        <v>69</v>
      </c>
      <c r="J6" s="102" t="s">
        <v>70</v>
      </c>
      <c r="K6" s="102" t="s">
        <v>71</v>
      </c>
      <c r="L6" s="102" t="s">
        <v>72</v>
      </c>
      <c r="M6" s="149" t="s">
        <v>73</v>
      </c>
      <c r="N6" s="148" t="s">
        <v>74</v>
      </c>
      <c r="O6" s="102" t="s">
        <v>75</v>
      </c>
      <c r="P6" s="102" t="s">
        <v>76</v>
      </c>
      <c r="Q6" s="102" t="s">
        <v>77</v>
      </c>
      <c r="R6" s="102" t="s">
        <v>298</v>
      </c>
      <c r="S6" s="102" t="s">
        <v>78</v>
      </c>
      <c r="T6" s="102" t="s">
        <v>79</v>
      </c>
      <c r="U6" s="102" t="s">
        <v>80</v>
      </c>
      <c r="V6" s="102" t="s">
        <v>81</v>
      </c>
      <c r="W6" s="149" t="s">
        <v>82</v>
      </c>
      <c r="X6" s="148" t="s">
        <v>83</v>
      </c>
      <c r="Y6" s="102" t="s">
        <v>84</v>
      </c>
      <c r="Z6" s="102" t="s">
        <v>85</v>
      </c>
      <c r="AA6" s="102" t="s">
        <v>86</v>
      </c>
      <c r="AB6" s="149" t="s">
        <v>87</v>
      </c>
      <c r="AC6" s="92"/>
      <c r="AD6" s="92"/>
      <c r="AE6" s="103"/>
      <c r="AF6" s="109"/>
      <c r="AG6" s="92"/>
      <c r="AH6" s="92"/>
      <c r="AI6" s="92"/>
      <c r="AJ6" s="92"/>
      <c r="AK6" s="92"/>
      <c r="AL6" s="109"/>
      <c r="AM6" s="109"/>
      <c r="AN6" s="109"/>
      <c r="AO6" s="109"/>
      <c r="AP6" s="109"/>
      <c r="AQ6" s="109"/>
      <c r="AR6" s="109"/>
      <c r="AS6" s="92"/>
      <c r="AT6" s="92"/>
      <c r="AU6" s="109"/>
      <c r="AV6" s="109"/>
      <c r="AW6" s="109"/>
      <c r="AX6" s="109"/>
      <c r="AY6" s="109"/>
      <c r="AZ6" s="109"/>
      <c r="BA6" s="109"/>
      <c r="BB6" s="109"/>
      <c r="BC6" s="109"/>
      <c r="BD6" s="92"/>
      <c r="BE6" s="92"/>
      <c r="BF6" s="109"/>
      <c r="BG6" s="103"/>
      <c r="BH6" s="109"/>
      <c r="BI6" s="109"/>
      <c r="BJ6" s="109"/>
      <c r="BK6" s="110"/>
      <c r="BL6" s="109"/>
      <c r="BM6" s="109"/>
      <c r="BN6" s="109"/>
      <c r="BO6" s="110"/>
      <c r="BP6" s="109"/>
      <c r="BQ6" s="103"/>
      <c r="BR6" s="109"/>
      <c r="BS6" s="109"/>
      <c r="BT6" s="109"/>
      <c r="BU6" s="109"/>
      <c r="BV6" s="109"/>
      <c r="BW6" s="109"/>
      <c r="BX6" s="109"/>
      <c r="BY6" s="109"/>
      <c r="BZ6" s="109"/>
      <c r="CA6" s="109"/>
      <c r="CB6" s="109"/>
      <c r="CC6" s="110"/>
      <c r="CD6" s="125"/>
      <c r="CE6" s="125"/>
      <c r="CF6" s="122"/>
      <c r="CG6" s="122"/>
      <c r="CH6" s="122"/>
      <c r="CI6" s="122"/>
      <c r="CJ6" s="122"/>
      <c r="CK6" s="122"/>
      <c r="CL6" s="122"/>
      <c r="CM6" s="122"/>
      <c r="CN6" s="122"/>
      <c r="CO6" s="122"/>
      <c r="CP6" s="122"/>
    </row>
    <row r="7" spans="1:94" ht="12">
      <c r="A7" s="65" t="s">
        <v>21</v>
      </c>
      <c r="B7" s="60" t="s">
        <v>89</v>
      </c>
      <c r="C7" s="43" t="s">
        <v>90</v>
      </c>
      <c r="D7" s="126" t="s">
        <v>91</v>
      </c>
      <c r="E7" s="166">
        <f>'step 2 results'!E7-'step 1 results'!E7</f>
        <v>-121900</v>
      </c>
      <c r="F7" s="166">
        <f>'step 2 results'!G7-'step 1 results'!G7</f>
        <v>-21621.95417428497</v>
      </c>
      <c r="G7" s="166">
        <f>'step 2 results'!H7-'step 1 results'!H7</f>
        <v>-5666.366268934056</v>
      </c>
      <c r="H7" s="166">
        <f>'step 2 results'!I7-'step 1 results'!I7</f>
        <v>-3532.7044754022863</v>
      </c>
      <c r="I7" s="166">
        <f>'step 2 results'!J7-'step 1 results'!J7</f>
        <v>-23540.16119629063</v>
      </c>
      <c r="J7" s="166">
        <f>'step 2 results'!K7-'step 1 results'!K7</f>
        <v>-5337.687816452868</v>
      </c>
      <c r="K7" s="166">
        <f>'step 2 results'!L7-'step 1 results'!L7</f>
        <v>-1690.660401057121</v>
      </c>
      <c r="L7" s="166">
        <f>'step 2 results'!M7-'step 1 results'!M7</f>
        <v>-1663.6500361136132</v>
      </c>
      <c r="M7" s="166">
        <f>'step 2 results'!N7-'step 1 results'!N7</f>
        <v>-22927.87391190254</v>
      </c>
      <c r="N7" s="166">
        <f>'step 2 results'!O7-'step 1 results'!O7</f>
        <v>-1802.3137119573257</v>
      </c>
      <c r="O7" s="166">
        <f>'step 2 results'!P7-'step 1 results'!P7</f>
        <v>-5368.310032522539</v>
      </c>
      <c r="P7" s="166">
        <f>'step 2 results'!Q7-'step 1 results'!Q7</f>
        <v>-27.952586976422765</v>
      </c>
      <c r="Q7" s="166">
        <f>'step 2 results'!R7-'step 1 results'!R7</f>
        <v>-991.0605416191247</v>
      </c>
      <c r="R7" s="166">
        <f>'step 2 results'!S7-'step 1 results'!S7</f>
        <v>-988.5479495313557</v>
      </c>
      <c r="S7" s="166">
        <f>'step 2 results'!T7-'step 1 results'!T7</f>
        <v>-580.2517352690002</v>
      </c>
      <c r="T7" s="166">
        <f>'step 2 results'!U7-'step 1 results'!U7</f>
        <v>-2958.10607233076</v>
      </c>
      <c r="U7" s="166">
        <f>'step 2 results'!V7-'step 1 results'!V7</f>
        <v>-175.72440913829814</v>
      </c>
      <c r="V7" s="166">
        <f>'step 2 results'!W7-'step 1 results'!W7</f>
        <v>-922.9064812384077</v>
      </c>
      <c r="W7" s="166">
        <f>'step 2 results'!X7-'step 1 results'!X7</f>
        <v>-1082.9585972292498</v>
      </c>
      <c r="X7" s="166">
        <f>'step 2 results'!Y7-'step 1 results'!Y7</f>
        <v>-894.4827832455285</v>
      </c>
      <c r="Y7" s="166">
        <f>'step 2 results'!Z7-'step 1 results'!Z7</f>
        <v>-851.9257547589532</v>
      </c>
      <c r="Z7" s="166">
        <f>'step 2 results'!AA7-'step 1 results'!AA7</f>
        <v>-4763.246450386832</v>
      </c>
      <c r="AA7" s="166">
        <f>'step 2 results'!AB7-'step 1 results'!AB7</f>
        <v>-7009.8178508627025</v>
      </c>
      <c r="AB7" s="166">
        <f>'step 2 results'!AC7-'step 1 results'!AC7</f>
        <v>-324.2814163276007</v>
      </c>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row>
    <row r="8" spans="1:28" ht="12">
      <c r="A8" s="66" t="s">
        <v>22</v>
      </c>
      <c r="B8" s="99" t="s">
        <v>235</v>
      </c>
      <c r="C8" s="25" t="s">
        <v>92</v>
      </c>
      <c r="D8" s="39" t="s">
        <v>93</v>
      </c>
      <c r="E8" s="166">
        <f>'step 2 results'!E8-'step 1 results'!E8</f>
        <v>-36100</v>
      </c>
      <c r="F8" s="166">
        <f>'step 2 results'!G8-'step 1 results'!G8</f>
        <v>-6643.417089395138</v>
      </c>
      <c r="G8" s="166">
        <f>'step 2 results'!H8-'step 1 results'!H8</f>
        <v>-1212.9211869054452</v>
      </c>
      <c r="H8" s="166">
        <f>'step 2 results'!I8-'step 1 results'!I8</f>
        <v>-978.6926829469012</v>
      </c>
      <c r="I8" s="166">
        <f>'step 2 results'!J8-'step 1 results'!J8</f>
        <v>-4055.535201058585</v>
      </c>
      <c r="J8" s="166">
        <f>'step 2 results'!K8-'step 1 results'!K8</f>
        <v>-1765.0167315107938</v>
      </c>
      <c r="K8" s="166">
        <f>'step 2 results'!L8-'step 1 results'!L8</f>
        <v>-559.8097785717428</v>
      </c>
      <c r="L8" s="166">
        <f>'step 2 results'!M8-'step 1 results'!M8</f>
        <v>-403.4138352109694</v>
      </c>
      <c r="M8" s="166">
        <f>'step 2 results'!N8-'step 1 results'!N8</f>
        <v>-6298.42842617174</v>
      </c>
      <c r="N8" s="166">
        <f>'step 2 results'!O8-'step 1 results'!O8</f>
        <v>-535.733248350316</v>
      </c>
      <c r="O8" s="166">
        <f>'step 2 results'!P8-'step 1 results'!P8</f>
        <v>-1620.3951452566216</v>
      </c>
      <c r="P8" s="166">
        <f>'step 2 results'!Q8-'step 1 results'!Q8</f>
        <v>-22.330677271138597</v>
      </c>
      <c r="Q8" s="166">
        <f>'step 2 results'!R8-'step 1 results'!R8</f>
        <v>-248.3577324864632</v>
      </c>
      <c r="R8" s="166">
        <f>'step 2 results'!S8-'step 1 results'!S8</f>
        <v>-154.28467932786657</v>
      </c>
      <c r="S8" s="166">
        <f>'step 2 results'!T8-'step 1 results'!T8</f>
        <v>-141.49529143621453</v>
      </c>
      <c r="T8" s="166">
        <f>'step 2 results'!U8-'step 1 results'!U8</f>
        <v>-524.7303146403556</v>
      </c>
      <c r="U8" s="166">
        <f>'step 2 results'!V8-'step 1 results'!V8</f>
        <v>-41.8192683441323</v>
      </c>
      <c r="V8" s="166">
        <f>'step 2 results'!W8-'step 1 results'!W8</f>
        <v>-271.1756245344268</v>
      </c>
      <c r="W8" s="166">
        <f>'step 2 results'!X8-'step 1 results'!X8</f>
        <v>-288.10633802909024</v>
      </c>
      <c r="X8" s="166">
        <f>'step 2 results'!Y8-'step 1 results'!Y8</f>
        <v>-242.55175639596746</v>
      </c>
      <c r="Y8" s="166">
        <f>'step 2 results'!Z8-'step 1 results'!Z8</f>
        <v>-124.64578040435549</v>
      </c>
      <c r="Z8" s="166">
        <f>'step 2 results'!AA8-'step 1 results'!AA8</f>
        <v>-1409.5123493542706</v>
      </c>
      <c r="AA8" s="166">
        <f>'step 2 results'!AB8-'step 1 results'!AB8</f>
        <v>-914.3397311746212</v>
      </c>
      <c r="AB8" s="166">
        <f>'step 2 results'!AC8-'step 1 results'!AC8</f>
        <v>-165.2470118064257</v>
      </c>
    </row>
    <row r="9" spans="1:28" ht="12">
      <c r="A9" s="66" t="s">
        <v>23</v>
      </c>
      <c r="B9" s="22" t="s">
        <v>94</v>
      </c>
      <c r="C9" s="25" t="s">
        <v>95</v>
      </c>
      <c r="D9" s="39" t="s">
        <v>96</v>
      </c>
      <c r="E9" s="166">
        <f>'step 2 results'!E9-'step 1 results'!E9</f>
        <v>-122500</v>
      </c>
      <c r="F9" s="166">
        <f>'step 2 results'!G9-'step 1 results'!G9</f>
        <v>-34831.114260360075</v>
      </c>
      <c r="G9" s="166">
        <f>'step 2 results'!H9-'step 1 results'!H9</f>
        <v>-9128.284420919124</v>
      </c>
      <c r="H9" s="166">
        <f>'step 2 results'!I9-'step 1 results'!I9</f>
        <v>-944.9569793912142</v>
      </c>
      <c r="I9" s="166">
        <f>'step 2 results'!J9-'step 1 results'!J9</f>
        <v>-28762.128060220042</v>
      </c>
      <c r="J9" s="166">
        <f>'step 2 results'!K9-'step 1 results'!K9</f>
        <v>-6357.198078854388</v>
      </c>
      <c r="K9" s="166">
        <f>'step 2 results'!L9-'step 1 results'!L9</f>
        <v>-7080.090168088675</v>
      </c>
      <c r="L9" s="166">
        <f>'step 2 results'!M9-'step 1 results'!M9</f>
        <v>-1958.423339788289</v>
      </c>
      <c r="M9" s="166">
        <f>'step 2 results'!N9-'step 1 results'!N9</f>
        <v>-12827.7909952357</v>
      </c>
      <c r="N9" s="166">
        <f>'step 2 results'!O9-'step 1 results'!O9</f>
        <v>-1077.2509565059827</v>
      </c>
      <c r="O9" s="166">
        <f>'step 2 results'!P9-'step 1 results'!P9</f>
        <v>-2038.7446830365407</v>
      </c>
      <c r="P9" s="166">
        <f>'step 2 results'!Q9-'step 1 results'!Q9</f>
        <v>-25.986316933258365</v>
      </c>
      <c r="Q9" s="166">
        <f>'step 2 results'!R9-'step 1 results'!R9</f>
        <v>-75.59655835129706</v>
      </c>
      <c r="R9" s="166">
        <f>'step 2 results'!S9-'step 1 results'!S9</f>
        <v>-115.75722997542357</v>
      </c>
      <c r="S9" s="166">
        <f>'step 2 results'!T9-'step 1 results'!T9</f>
        <v>-1230.806465657055</v>
      </c>
      <c r="T9" s="166">
        <f>'step 2 results'!U9-'step 1 results'!U9</f>
        <v>-4415.311486205443</v>
      </c>
      <c r="U9" s="166">
        <f>'step 2 results'!V9-'step 1 results'!V9</f>
        <v>-2.362392448478033</v>
      </c>
      <c r="V9" s="166">
        <f>'step 2 results'!W9-'step 1 results'!W9</f>
        <v>-96.8580903875993</v>
      </c>
      <c r="W9" s="166">
        <f>'step 2 results'!X9-'step 1 results'!X9</f>
        <v>-1379.8734291560177</v>
      </c>
      <c r="X9" s="166">
        <f>'step 2 results'!Y9-'step 1 results'!Y9</f>
        <v>-1285.14149197205</v>
      </c>
      <c r="Y9" s="166">
        <f>'step 2 results'!Z9-'step 1 results'!Z9</f>
        <v>-188.99139587824266</v>
      </c>
      <c r="Z9" s="166">
        <f>'step 2 results'!AA9-'step 1 results'!AA9</f>
        <v>-3373.4964164266275</v>
      </c>
      <c r="AA9" s="166">
        <f>'step 2 results'!AB9-'step 1 results'!AB9</f>
        <v>-2756.9119873738673</v>
      </c>
      <c r="AB9" s="166">
        <f>'step 2 results'!AC9-'step 1 results'!AC9</f>
        <v>-1462.3209256079026</v>
      </c>
    </row>
    <row r="10" spans="1:28" ht="12">
      <c r="A10" s="66" t="s">
        <v>24</v>
      </c>
      <c r="B10" s="22" t="s">
        <v>97</v>
      </c>
      <c r="C10" s="25" t="s">
        <v>90</v>
      </c>
      <c r="D10" s="39" t="s">
        <v>91</v>
      </c>
      <c r="E10" s="166">
        <f>'step 2 results'!E10-'step 1 results'!E10</f>
        <v>-46500</v>
      </c>
      <c r="F10" s="166">
        <f>'step 2 results'!G10-'step 1 results'!G10</f>
        <v>-8851.138898185629</v>
      </c>
      <c r="G10" s="166">
        <f>'step 2 results'!H10-'step 1 results'!H10</f>
        <v>-2319.5773374627315</v>
      </c>
      <c r="H10" s="166">
        <f>'step 2 results'!I10-'step 1 results'!I10</f>
        <v>-1446.1439399041628</v>
      </c>
      <c r="I10" s="166">
        <f>'step 2 results'!J10-'step 1 results'!J10</f>
        <v>-9636.373972240137</v>
      </c>
      <c r="J10" s="166">
        <f>'step 2 results'!K10-'step 1 results'!K10</f>
        <v>-2185.02989497433</v>
      </c>
      <c r="K10" s="166">
        <f>'step 2 results'!L10-'step 1 results'!L10</f>
        <v>-692.0868446394088</v>
      </c>
      <c r="L10" s="166">
        <f>'step 2 results'!M10-'step 1 results'!M10</f>
        <v>-681.0299119552219</v>
      </c>
      <c r="M10" s="166">
        <f>'step 2 results'!N10-'step 1 results'!N10</f>
        <v>-9385.72873656766</v>
      </c>
      <c r="N10" s="166">
        <f>'step 2 results'!O10-'step 1 results'!O10</f>
        <v>-737.7931187002141</v>
      </c>
      <c r="O10" s="166">
        <f>'step 2 results'!P10-'step 1 results'!P10</f>
        <v>-2197.5653709825565</v>
      </c>
      <c r="P10" s="166">
        <f>'step 2 results'!Q10-'step 1 results'!Q10</f>
        <v>-11.442639638288597</v>
      </c>
      <c r="Q10" s="166">
        <f>'step 2 results'!R10-'step 1 results'!R10</f>
        <v>-405.69943122044606</v>
      </c>
      <c r="R10" s="166">
        <f>'step 2 results'!S10-'step 1 results'!S10</f>
        <v>-404.6708793428461</v>
      </c>
      <c r="S10" s="166">
        <f>'step 2 results'!T10-'step 1 results'!T10</f>
        <v>-237.53119923301347</v>
      </c>
      <c r="T10" s="166">
        <f>'step 2 results'!U10-'step 1 results'!U10</f>
        <v>-1210.9269823957438</v>
      </c>
      <c r="U10" s="166">
        <f>'step 2 results'!V10-'step 1 results'!V10</f>
        <v>-71.93434693957852</v>
      </c>
      <c r="V10" s="166">
        <f>'step 2 results'!W10-'step 1 results'!W10</f>
        <v>-377.79996154057335</v>
      </c>
      <c r="W10" s="166">
        <f>'step 2 results'!X10-'step 1 results'!X10</f>
        <v>-443.318716143629</v>
      </c>
      <c r="X10" s="166">
        <f>'step 2 results'!Y10-'step 1 results'!Y10</f>
        <v>-366.1644684252351</v>
      </c>
      <c r="Y10" s="166">
        <f>'step 2 results'!Z10-'step 1 results'!Z10</f>
        <v>-348.7433709984016</v>
      </c>
      <c r="Z10" s="166">
        <f>'step 2 results'!AA10-'step 1 results'!AA10</f>
        <v>-1949.8772219582534</v>
      </c>
      <c r="AA10" s="166">
        <f>'step 2 results'!AB10-'step 1 results'!AB10</f>
        <v>-2869.531169516442</v>
      </c>
      <c r="AB10" s="166">
        <f>'step 2 results'!AC10-'step 1 results'!AC10</f>
        <v>-132.74747670261786</v>
      </c>
    </row>
    <row r="11" spans="1:28" ht="12">
      <c r="A11" s="17" t="s">
        <v>25</v>
      </c>
      <c r="B11" s="22" t="s">
        <v>98</v>
      </c>
      <c r="C11" s="25" t="s">
        <v>90</v>
      </c>
      <c r="D11" s="39" t="s">
        <v>91</v>
      </c>
      <c r="E11" s="166">
        <f>'step 2 results'!E11-'step 1 results'!E11</f>
        <v>-44600</v>
      </c>
      <c r="F11" s="166">
        <f>'step 2 results'!G11-'step 1 results'!G11</f>
        <v>-7434.680589627009</v>
      </c>
      <c r="G11" s="166">
        <f>'step 2 results'!H11-'step 1 results'!H11</f>
        <v>-1948.3726111797914</v>
      </c>
      <c r="H11" s="166">
        <f>'step 2 results'!I11-'step 1 results'!I11</f>
        <v>-1214.715801377395</v>
      </c>
      <c r="I11" s="166">
        <f>'step 2 results'!J11-'step 1 results'!J11</f>
        <v>-8094.253558769298</v>
      </c>
      <c r="J11" s="166">
        <f>'step 2 results'!K11-'step 1 results'!K11</f>
        <v>-1835.3569562952398</v>
      </c>
      <c r="K11" s="166">
        <f>'step 2 results'!L11-'step 1 results'!L11</f>
        <v>-581.3313619145201</v>
      </c>
      <c r="L11" s="166">
        <f>'step 2 results'!M11-'step 1 results'!M11</f>
        <v>-572.0438833478001</v>
      </c>
      <c r="M11" s="166">
        <f>'step 2 results'!N11-'step 1 results'!N11</f>
        <v>-7883.719378934198</v>
      </c>
      <c r="N11" s="166">
        <f>'step 2 results'!O11-'step 1 results'!O11</f>
        <v>-619.7232064548516</v>
      </c>
      <c r="O11" s="166">
        <f>'step 2 results'!P11-'step 1 results'!P11</f>
        <v>-1845.8863651354113</v>
      </c>
      <c r="P11" s="166">
        <f>'step 2 results'!Q11-'step 1 results'!Q11</f>
        <v>-9.611460377186006</v>
      </c>
      <c r="Q11" s="166">
        <f>'step 2 results'!R11-'step 1 results'!R11</f>
        <v>-340.77486764281366</v>
      </c>
      <c r="R11" s="166">
        <f>'step 2 results'!S11-'step 1 results'!S11</f>
        <v>-339.9109161482347</v>
      </c>
      <c r="S11" s="166">
        <f>'step 2 results'!T11-'step 1 results'!T11</f>
        <v>-199.5187982792263</v>
      </c>
      <c r="T11" s="166">
        <f>'step 2 results'!U11-'step 1 results'!U11</f>
        <v>-1017.1408939609701</v>
      </c>
      <c r="U11" s="166">
        <f>'step 2 results'!V11-'step 1 results'!V11</f>
        <v>-60.42260765208505</v>
      </c>
      <c r="V11" s="166">
        <f>'step 2 results'!W11-'step 1 results'!W11</f>
        <v>-317.34018335237124</v>
      </c>
      <c r="W11" s="166">
        <f>'step 2 results'!X11-'step 1 results'!X11</f>
        <v>-372.3738935570227</v>
      </c>
      <c r="X11" s="166">
        <f>'step 2 results'!Y11-'step 1 results'!Y11</f>
        <v>-307.5667320699522</v>
      </c>
      <c r="Y11" s="166">
        <f>'step 2 results'!Z11-'step 1 results'!Z11</f>
        <v>-292.9335536305284</v>
      </c>
      <c r="Z11" s="166">
        <f>'step 2 results'!AA11-'step 1 results'!AA11</f>
        <v>-1637.8360458472234</v>
      </c>
      <c r="AA11" s="166">
        <f>'step 2 results'!AB11-'step 1 results'!AB11</f>
        <v>-2410.31667593724</v>
      </c>
      <c r="AB11" s="166">
        <f>'step 2 results'!AC11-'step 1 results'!AC11</f>
        <v>-111.50373976903984</v>
      </c>
    </row>
    <row r="12" spans="1:28" ht="12">
      <c r="A12" s="67" t="s">
        <v>26</v>
      </c>
      <c r="B12" s="23" t="s">
        <v>99</v>
      </c>
      <c r="C12" s="24" t="s">
        <v>100</v>
      </c>
      <c r="D12" s="107" t="s">
        <v>101</v>
      </c>
      <c r="E12" s="166">
        <f>'step 2 results'!E12-'step 1 results'!E12</f>
        <v>0</v>
      </c>
      <c r="F12" s="166">
        <f>'step 2 results'!G12-'step 1 results'!G12</f>
        <v>-285.3665993684408</v>
      </c>
      <c r="G12" s="166">
        <f>'step 2 results'!H12-'step 1 results'!H12</f>
        <v>-27.162577517385216</v>
      </c>
      <c r="H12" s="166">
        <f>'step 2 results'!I12-'step 1 results'!I12</f>
        <v>-32.50107841747922</v>
      </c>
      <c r="I12" s="166">
        <f>'step 2 results'!J12-'step 1 results'!J12</f>
        <v>-401.13070582813816</v>
      </c>
      <c r="J12" s="166">
        <f>'step 2 results'!K12-'step 1 results'!K12</f>
        <v>-202.17999993034755</v>
      </c>
      <c r="K12" s="166">
        <f>'step 2 results'!L12-'step 1 results'!L12</f>
        <v>-19.674429371815677</v>
      </c>
      <c r="L12" s="166">
        <f>'step 2 results'!M12-'step 1 results'!M12</f>
        <v>-18.963940163137522</v>
      </c>
      <c r="M12" s="166">
        <f>'step 2 results'!N12-'step 1 results'!N12</f>
        <v>-423.3105835687311</v>
      </c>
      <c r="N12" s="166">
        <f>'step 2 results'!O12-'step 1 results'!O12</f>
        <v>-48.73473655102498</v>
      </c>
      <c r="O12" s="166">
        <f>'step 2 results'!P12-'step 1 results'!P12</f>
        <v>-61.41149648947612</v>
      </c>
      <c r="P12" s="166">
        <f>'step 2 results'!Q12-'step 1 results'!Q12</f>
        <v>-7.0173331033688555</v>
      </c>
      <c r="Q12" s="166">
        <f>'step 2 results'!R12-'step 1 results'!R12</f>
        <v>-0.029309998687010008</v>
      </c>
      <c r="R12" s="166">
        <f>'step 2 results'!S12-'step 1 results'!S12</f>
        <v>-12.863008284539319</v>
      </c>
      <c r="S12" s="166">
        <f>'step 2 results'!T12-'step 1 results'!T12</f>
        <v>-3.6567005956856065</v>
      </c>
      <c r="T12" s="166">
        <f>'step 2 results'!U12-'step 1 results'!U12</f>
        <v>-61.543576989890425</v>
      </c>
      <c r="U12" s="166">
        <f>'step 2 results'!V12-'step 1 results'!V12</f>
        <v>-6.5995728689181306</v>
      </c>
      <c r="V12" s="166">
        <f>'step 2 results'!W12-'step 1 results'!W12</f>
        <v>-6.555422364566766</v>
      </c>
      <c r="W12" s="166">
        <f>'step 2 results'!X12-'step 1 results'!X12</f>
        <v>-0.7372021188745634</v>
      </c>
      <c r="X12" s="166">
        <f>'step 2 results'!Y12-'step 1 results'!Y12</f>
        <v>-3.995435137473578</v>
      </c>
      <c r="Y12" s="166">
        <f>'step 2 results'!Z12-'step 1 results'!Z12</f>
        <v>-3.3550673180586728</v>
      </c>
      <c r="Z12" s="166">
        <f>'step 2 results'!AA12-'step 1 results'!AA12</f>
        <v>-276.13061066824594</v>
      </c>
      <c r="AA12" s="166">
        <f>'step 2 results'!AB12-'step 1 results'!AB12</f>
        <v>-32.959279029864774</v>
      </c>
      <c r="AB12" s="166">
        <f>'step 2 results'!AC12-'step 1 results'!AC12</f>
        <v>-14.73254098560119</v>
      </c>
    </row>
    <row r="13" spans="1:28" ht="12">
      <c r="A13" s="65" t="s">
        <v>27</v>
      </c>
      <c r="B13" s="60" t="s">
        <v>102</v>
      </c>
      <c r="C13" s="25" t="s">
        <v>90</v>
      </c>
      <c r="D13" s="126" t="s">
        <v>91</v>
      </c>
      <c r="E13" s="166">
        <f>'step 2 results'!E13-'step 1 results'!E13</f>
        <v>-130900</v>
      </c>
      <c r="F13" s="166">
        <f>'step 2 results'!G13-'step 1 results'!G13</f>
        <v>-22962.525169809785</v>
      </c>
      <c r="G13" s="166">
        <f>'step 2 results'!H13-'step 1 results'!H13</f>
        <v>-6017.683555471805</v>
      </c>
      <c r="H13" s="166">
        <f>'step 2 results'!I13-'step 1 results'!I13</f>
        <v>-3751.733760050265</v>
      </c>
      <c r="I13" s="166">
        <f>'step 2 results'!J13-'step 1 results'!J13</f>
        <v>-24999.661899851315</v>
      </c>
      <c r="J13" s="166">
        <f>'step 2 results'!K13-'step 1 results'!K13</f>
        <v>-5668.626889407387</v>
      </c>
      <c r="K13" s="166">
        <f>'step 2 results'!L13-'step 1 results'!L13</f>
        <v>-1795.4821150738426</v>
      </c>
      <c r="L13" s="166">
        <f>'step 2 results'!M13-'step 1 results'!M13</f>
        <v>-1766.7970952157048</v>
      </c>
      <c r="M13" s="166">
        <f>'step 2 results'!N13-'step 1 results'!N13</f>
        <v>-24349.41252527645</v>
      </c>
      <c r="N13" s="166">
        <f>'step 2 results'!O13-'step 1 results'!O13</f>
        <v>-1914.0579820455569</v>
      </c>
      <c r="O13" s="166">
        <f>'step 2 results'!P13-'step 1 results'!P13</f>
        <v>-5701.147696804692</v>
      </c>
      <c r="P13" s="166">
        <f>'step 2 results'!Q13-'step 1 results'!Q13</f>
        <v>-29.685660085746235</v>
      </c>
      <c r="Q13" s="166">
        <f>'step 2 results'!R13-'step 1 results'!R13</f>
        <v>-1052.5067460738464</v>
      </c>
      <c r="R13" s="166">
        <f>'step 2 results'!S13-'step 1 results'!S13</f>
        <v>-1049.838372133554</v>
      </c>
      <c r="S13" s="166">
        <f>'step 2 results'!T13-'step 1 results'!T13</f>
        <v>-616.227606836137</v>
      </c>
      <c r="T13" s="166">
        <f>'step 2 results'!U13-'step 1 results'!U13</f>
        <v>-3141.5099945797847</v>
      </c>
      <c r="U13" s="166">
        <f>'step 2 results'!V13-'step 1 results'!V13</f>
        <v>-186.6194024491574</v>
      </c>
      <c r="V13" s="166">
        <f>'step 2 results'!W13-'step 1 results'!W13</f>
        <v>-980.1271029434301</v>
      </c>
      <c r="W13" s="166">
        <f>'step 2 results'!X13-'step 1 results'!X13</f>
        <v>-1150.1025229400184</v>
      </c>
      <c r="X13" s="166">
        <f>'step 2 results'!Y13-'step 1 results'!Y13</f>
        <v>-949.9411227438795</v>
      </c>
      <c r="Y13" s="166">
        <f>'step 2 results'!Z13-'step 1 results'!Z13</f>
        <v>-904.7455391301864</v>
      </c>
      <c r="Z13" s="166">
        <f>'step 2 results'!AA13-'step 1 results'!AA13</f>
        <v>-5058.569897308174</v>
      </c>
      <c r="AA13" s="166">
        <f>'step 2 results'!AB13-'step 1 results'!AB13</f>
        <v>-7444.42974667158</v>
      </c>
      <c r="AB13" s="166">
        <f>'step 2 results'!AC13-'step 1 results'!AC13</f>
        <v>-344.3870116689104</v>
      </c>
    </row>
    <row r="14" spans="1:28" ht="12">
      <c r="A14" s="68" t="s">
        <v>28</v>
      </c>
      <c r="B14" s="22" t="s">
        <v>109</v>
      </c>
      <c r="C14" s="25" t="s">
        <v>110</v>
      </c>
      <c r="D14" s="39" t="s">
        <v>111</v>
      </c>
      <c r="E14" s="166">
        <f>'step 2 results'!E14-'step 1 results'!E14</f>
        <v>-20300</v>
      </c>
      <c r="F14" s="166">
        <f>'step 2 results'!G14-'step 1 results'!G14</f>
        <v>-3873.387975671947</v>
      </c>
      <c r="G14" s="166">
        <f>'step 2 results'!H14-'step 1 results'!H14</f>
        <v>-903.4154719341386</v>
      </c>
      <c r="H14" s="166">
        <f>'step 2 results'!I14-'step 1 results'!I14</f>
        <v>-693.0326525099326</v>
      </c>
      <c r="I14" s="166">
        <f>'step 2 results'!J14-'step 1 results'!J14</f>
        <v>-2948.6802778165147</v>
      </c>
      <c r="J14" s="166">
        <f>'step 2 results'!K14-'step 1 results'!K14</f>
        <v>-1202.2098643122845</v>
      </c>
      <c r="K14" s="166">
        <f>'step 2 results'!L14-'step 1 results'!L14</f>
        <v>-399.4343446226694</v>
      </c>
      <c r="L14" s="166">
        <f>'step 2 results'!M14-'step 1 results'!M14</f>
        <v>-254.37373022674137</v>
      </c>
      <c r="M14" s="166">
        <f>'step 2 results'!N14-'step 1 results'!N14</f>
        <v>-4806.26094915592</v>
      </c>
      <c r="N14" s="166">
        <f>'step 2 results'!O14-'step 1 results'!O14</f>
        <v>-363.3742996220117</v>
      </c>
      <c r="O14" s="166">
        <f>'step 2 results'!P14-'step 1 results'!P14</f>
        <v>-909.2366492961064</v>
      </c>
      <c r="P14" s="166">
        <f>'step 2 results'!Q14-'step 1 results'!Q14</f>
        <v>0</v>
      </c>
      <c r="Q14" s="166">
        <f>'step 2 results'!R14-'step 1 results'!R14</f>
        <v>-162.2897366551813</v>
      </c>
      <c r="R14" s="166">
        <f>'step 2 results'!S14-'step 1 results'!S14</f>
        <v>-82.04343932977372</v>
      </c>
      <c r="S14" s="166">
        <f>'step 2 results'!T14-'step 1 results'!T14</f>
        <v>-96.96753162690402</v>
      </c>
      <c r="T14" s="166">
        <f>'step 2 results'!U14-'step 1 results'!U14</f>
        <v>-326.2984787058431</v>
      </c>
      <c r="U14" s="166">
        <f>'step 2 results'!V14-'step 1 results'!V14</f>
        <v>-32.426692687482046</v>
      </c>
      <c r="V14" s="166">
        <f>'step 2 results'!W14-'step 1 results'!W14</f>
        <v>-220.42337366599213</v>
      </c>
      <c r="W14" s="166">
        <f>'step 2 results'!X14-'step 1 results'!X14</f>
        <v>-102.86684559775927</v>
      </c>
      <c r="X14" s="166">
        <f>'step 2 results'!Y14-'step 1 results'!Y14</f>
        <v>-199.0139428313655</v>
      </c>
      <c r="Y14" s="166">
        <f>'step 2 results'!Z14-'step 1 results'!Z14</f>
        <v>-69.15089886366638</v>
      </c>
      <c r="Z14" s="166">
        <f>'step 2 results'!AA14-'step 1 results'!AA14</f>
        <v>-491.3229966720164</v>
      </c>
      <c r="AA14" s="166">
        <f>'step 2 results'!AB14-'step 1 results'!AB14</f>
        <v>-668.8493720598708</v>
      </c>
      <c r="AB14" s="166">
        <f>'step 2 results'!AC14-'step 1 results'!AC14</f>
        <v>-139.47384686061537</v>
      </c>
    </row>
    <row r="15" spans="1:28" ht="12">
      <c r="A15" s="68" t="s">
        <v>29</v>
      </c>
      <c r="B15" s="22" t="s">
        <v>252</v>
      </c>
      <c r="C15" s="25" t="s">
        <v>90</v>
      </c>
      <c r="D15" s="39" t="s">
        <v>91</v>
      </c>
      <c r="E15" s="166">
        <f>'step 2 results'!E15-'step 1 results'!E15</f>
        <v>-134400</v>
      </c>
      <c r="F15" s="166">
        <f>'step 2 results'!G15-'step 1 results'!G15</f>
        <v>-22187.522843179526</v>
      </c>
      <c r="G15" s="166">
        <f>'step 2 results'!H15-'step 1 results'!H15</f>
        <v>-5814.582253592904</v>
      </c>
      <c r="H15" s="166">
        <f>'step 2 results'!I15-'step 1 results'!I15</f>
        <v>-3625.109951412742</v>
      </c>
      <c r="I15" s="166">
        <f>'step 2 results'!J15-'step 1 results'!J15</f>
        <v>-24155.904691352815</v>
      </c>
      <c r="J15" s="166">
        <f>'step 2 results'!K15-'step 1 results'!K15</f>
        <v>-5477.306509980401</v>
      </c>
      <c r="K15" s="166">
        <f>'step 2 results'!L15-'step 1 results'!L15</f>
        <v>-1734.8832564415716</v>
      </c>
      <c r="L15" s="166">
        <f>'step 2 results'!M15-'step 1 results'!M15</f>
        <v>-1707.1663773678265</v>
      </c>
      <c r="M15" s="166">
        <f>'step 2 results'!N15-'step 1 results'!N15</f>
        <v>-23527.601717465994</v>
      </c>
      <c r="N15" s="166">
        <f>'step 2 results'!O15-'step 1 results'!O15</f>
        <v>-1849.457099589441</v>
      </c>
      <c r="O15" s="166">
        <f>'step 2 results'!P15-'step 1 results'!P15</f>
        <v>-5508.729715907037</v>
      </c>
      <c r="P15" s="166">
        <f>'step 2 results'!Q15-'step 1 results'!Q15</f>
        <v>-28.683746948411653</v>
      </c>
      <c r="Q15" s="166">
        <f>'step 2 results'!R15-'step 1 results'!R15</f>
        <v>-1016.983859502393</v>
      </c>
      <c r="R15" s="166">
        <f>'step 2 results'!S15-'step 1 results'!S15</f>
        <v>-1014.4055451699514</v>
      </c>
      <c r="S15" s="166">
        <f>'step 2 results'!T15-'step 1 results'!T15</f>
        <v>-595.4294661482081</v>
      </c>
      <c r="T15" s="166">
        <f>'step 2 results'!U15-'step 1 results'!U15</f>
        <v>-3035.4816925125288</v>
      </c>
      <c r="U15" s="166">
        <f>'step 2 results'!V15-'step 1 results'!V15</f>
        <v>-180.32085862512702</v>
      </c>
      <c r="V15" s="166">
        <f>'step 2 results'!W15-'step 1 results'!W15</f>
        <v>-947.0470832349165</v>
      </c>
      <c r="W15" s="166">
        <f>'step 2 results'!X15-'step 1 results'!X15</f>
        <v>-1111.28570621144</v>
      </c>
      <c r="X15" s="166">
        <f>'step 2 results'!Y15-'step 1 results'!Y15</f>
        <v>-917.8799023491729</v>
      </c>
      <c r="Y15" s="166">
        <f>'step 2 results'!Z15-'step 1 results'!Z15</f>
        <v>-874.2097033434447</v>
      </c>
      <c r="Z15" s="166">
        <f>'step 2 results'!AA15-'step 1 results'!AA15</f>
        <v>-4887.839395725965</v>
      </c>
      <c r="AA15" s="166">
        <f>'step 2 results'!AB15-'step 1 results'!AB15</f>
        <v>-7193.174698220224</v>
      </c>
      <c r="AB15" s="166">
        <f>'step 2 results'!AC15-'step 1 results'!AC15</f>
        <v>-332.7636935307305</v>
      </c>
    </row>
    <row r="16" spans="1:28" ht="12">
      <c r="A16" s="17" t="s">
        <v>199</v>
      </c>
      <c r="B16" s="22" t="s">
        <v>266</v>
      </c>
      <c r="C16" s="25" t="s">
        <v>118</v>
      </c>
      <c r="D16" s="39" t="s">
        <v>119</v>
      </c>
      <c r="E16" s="166">
        <f>'step 2 results'!E16-'step 1 results'!E16</f>
        <v>-312750</v>
      </c>
      <c r="F16" s="166">
        <f>'step 2 results'!G16-'step 1 results'!G16</f>
        <v>-24323.1531930996</v>
      </c>
      <c r="G16" s="166">
        <f>'step 2 results'!H16-'step 1 results'!H16</f>
        <v>-38363.48973200447</v>
      </c>
      <c r="H16" s="166">
        <f>'step 2 results'!I16-'step 1 results'!I16</f>
        <v>-12402.443255826103</v>
      </c>
      <c r="I16" s="166">
        <f>'step 2 results'!J16-'step 1 results'!J16</f>
        <v>-62782.989588814555</v>
      </c>
      <c r="J16" s="166">
        <f>'step 2 results'!K16-'step 1 results'!K16</f>
        <v>-22413.73749410946</v>
      </c>
      <c r="K16" s="166">
        <f>'step 2 results'!L16-'step 1 results'!L16</f>
        <v>-5456.7246810590805</v>
      </c>
      <c r="L16" s="166">
        <f>'step 2 results'!M16-'step 1 results'!M16</f>
        <v>-6034.80466332216</v>
      </c>
      <c r="M16" s="166">
        <f>'step 2 results'!N16-'step 1 results'!N16</f>
        <v>-132818.25531874783</v>
      </c>
      <c r="N16" s="166">
        <f>'step 2 results'!O16-'step 1 results'!O16</f>
        <v>-12638.930521297356</v>
      </c>
      <c r="O16" s="166">
        <f>'step 2 results'!P16-'step 1 results'!P16</f>
        <v>-4388.152592633385</v>
      </c>
      <c r="P16" s="166">
        <f>'step 2 results'!Q16-'step 1 results'!Q16</f>
        <v>0</v>
      </c>
      <c r="Q16" s="166">
        <f>'step 2 results'!R16-'step 1 results'!R16</f>
        <v>-2119.6266016312948</v>
      </c>
      <c r="R16" s="166">
        <f>'step 2 results'!S16-'step 1 results'!S16</f>
        <v>0</v>
      </c>
      <c r="S16" s="166">
        <f>'step 2 results'!T16-'step 1 results'!T16</f>
        <v>-1270.0242034567673</v>
      </c>
      <c r="T16" s="166">
        <f>'step 2 results'!U16-'step 1 results'!U16</f>
        <v>0</v>
      </c>
      <c r="U16" s="166">
        <f>'step 2 results'!V16-'step 1 results'!V16</f>
        <v>0</v>
      </c>
      <c r="V16" s="166">
        <f>'step 2 results'!W16-'step 1 results'!W16</f>
        <v>-2215.973265341807</v>
      </c>
      <c r="W16" s="166">
        <f>'step 2 results'!X16-'step 1 results'!X16</f>
        <v>0</v>
      </c>
      <c r="X16" s="166">
        <f>'step 2 results'!Y16-'step 1 results'!Y16</f>
        <v>-2837.8471856551223</v>
      </c>
      <c r="Y16" s="166">
        <f>'step 2 results'!Z16-'step 1 results'!Z16</f>
        <v>0</v>
      </c>
      <c r="Z16" s="166">
        <f>'step 2 results'!AA16-'step 1 results'!AA16</f>
        <v>0</v>
      </c>
      <c r="AA16" s="166">
        <f>'step 2 results'!AB16-'step 1 results'!AB16</f>
        <v>0</v>
      </c>
      <c r="AB16" s="166">
        <f>'step 2 results'!AC16-'step 1 results'!AC16</f>
        <v>0</v>
      </c>
    </row>
    <row r="17" spans="1:28" ht="12">
      <c r="A17" s="17" t="s">
        <v>200</v>
      </c>
      <c r="B17" s="22" t="s">
        <v>267</v>
      </c>
      <c r="C17" s="25" t="s">
        <v>123</v>
      </c>
      <c r="D17" s="39" t="s">
        <v>124</v>
      </c>
      <c r="E17" s="166">
        <f>'step 2 results'!E17-'step 1 results'!E17</f>
        <v>-118845</v>
      </c>
      <c r="F17" s="166">
        <f>'step 2 results'!G17-'step 1 results'!G17</f>
        <v>-11397.775713926123</v>
      </c>
      <c r="G17" s="166">
        <f>'step 2 results'!H17-'step 1 results'!H17</f>
        <v>-11117.83614720704</v>
      </c>
      <c r="H17" s="166">
        <f>'step 2 results'!I17-'step 1 results'!I17</f>
        <v>-8077.602654677292</v>
      </c>
      <c r="I17" s="166">
        <f>'step 2 results'!J17-'step 1 results'!J17</f>
        <v>-26107.4090461632</v>
      </c>
      <c r="J17" s="166">
        <f>'step 2 results'!K17-'step 1 results'!K17</f>
        <v>-10682.396015378821</v>
      </c>
      <c r="K17" s="166">
        <f>'step 2 results'!L17-'step 1 results'!L17</f>
        <v>-1673.3272962350638</v>
      </c>
      <c r="L17" s="166">
        <f>'step 2 results'!M17-'step 1 results'!M17</f>
        <v>-5767.870979420397</v>
      </c>
      <c r="M17" s="166">
        <f>'step 2 results'!N17-'step 1 results'!N17</f>
        <v>-34350.80553859804</v>
      </c>
      <c r="N17" s="166">
        <f>'step 2 results'!O17-'step 1 results'!O17</f>
        <v>-2912.048501356803</v>
      </c>
      <c r="O17" s="166">
        <f>'step 2 results'!P17-'step 1 results'!P17</f>
        <v>-5929.649488743766</v>
      </c>
      <c r="P17" s="166">
        <f>'step 2 results'!Q17-'step 1 results'!Q17</f>
        <v>0</v>
      </c>
      <c r="Q17" s="166">
        <f>'step 2 results'!R17-'step 1 results'!R17</f>
        <v>-123.51292443868715</v>
      </c>
      <c r="R17" s="166">
        <f>'step 2 results'!S17-'step 1 results'!S17</f>
        <v>-67.49340133261603</v>
      </c>
      <c r="S17" s="166">
        <f>'step 2 results'!T17-'step 1 results'!T17</f>
        <v>-1384.4123766071043</v>
      </c>
      <c r="T17" s="166">
        <f>'step 2 results'!U17-'step 1 results'!U17</f>
        <v>0</v>
      </c>
      <c r="U17" s="166">
        <f>'step 2 results'!V17-'step 1 results'!V17</f>
        <v>0</v>
      </c>
      <c r="V17" s="166">
        <f>'step 2 results'!W17-'step 1 results'!W17</f>
        <v>-2156.6981103344115</v>
      </c>
      <c r="W17" s="166">
        <f>'step 2 results'!X17-'step 1 results'!X17</f>
        <v>0</v>
      </c>
      <c r="X17" s="166">
        <f>'step 2 results'!Y17-'step 1 results'!Y17</f>
        <v>-2705.281725851124</v>
      </c>
      <c r="Y17" s="166">
        <f>'step 2 results'!Z17-'step 1 results'!Z17</f>
        <v>0</v>
      </c>
      <c r="Z17" s="166">
        <f>'step 2 results'!AA17-'step 1 results'!AA17</f>
        <v>-2952.8363083019467</v>
      </c>
      <c r="AA17" s="166">
        <f>'step 2 results'!AB17-'step 1 results'!AB17</f>
        <v>0</v>
      </c>
      <c r="AB17" s="166">
        <f>'step 2 results'!AC17-'step 1 results'!AC17</f>
        <v>0</v>
      </c>
    </row>
    <row r="18" spans="1:28" ht="12">
      <c r="A18" s="17" t="s">
        <v>201</v>
      </c>
      <c r="B18" s="22" t="s">
        <v>268</v>
      </c>
      <c r="C18" s="25" t="s">
        <v>125</v>
      </c>
      <c r="D18" s="39" t="s">
        <v>126</v>
      </c>
      <c r="E18" s="166">
        <f>'step 2 results'!E18-'step 1 results'!E18</f>
        <v>-193905</v>
      </c>
      <c r="F18" s="166">
        <f>'step 2 results'!G18-'step 1 results'!G18</f>
        <v>-25760.360164354497</v>
      </c>
      <c r="G18" s="166">
        <f>'step 2 results'!H18-'step 1 results'!H18</f>
        <v>-15364.169546277204</v>
      </c>
      <c r="H18" s="166">
        <f>'step 2 results'!I18-'step 1 results'!I18</f>
        <v>-6566.593552572696</v>
      </c>
      <c r="I18" s="166">
        <f>'step 2 results'!J18-'step 1 results'!J18</f>
        <v>-30790.213381702022</v>
      </c>
      <c r="J18" s="166">
        <f>'step 2 results'!K18-'step 1 results'!K18</f>
        <v>-11857.134948802879</v>
      </c>
      <c r="K18" s="166">
        <f>'step 2 results'!L18-'step 1 results'!L18</f>
        <v>-3241.4719349283987</v>
      </c>
      <c r="L18" s="166">
        <f>'step 2 results'!M18-'step 1 results'!M18</f>
        <v>-2996.662929648195</v>
      </c>
      <c r="M18" s="166">
        <f>'step 2 results'!N18-'step 1 results'!N18</f>
        <v>-58916.636906769825</v>
      </c>
      <c r="N18" s="166">
        <f>'step 2 results'!O18-'step 1 results'!O18</f>
        <v>-5432.9873257831205</v>
      </c>
      <c r="O18" s="166">
        <f>'step 2 results'!P18-'step 1 results'!P18</f>
        <v>-5797.810964991571</v>
      </c>
      <c r="P18" s="166">
        <f>'step 2 results'!Q18-'step 1 results'!Q18</f>
        <v>-60.89461397024138</v>
      </c>
      <c r="Q18" s="166">
        <f>'step 2 results'!R18-'step 1 results'!R18</f>
        <v>-1343.3994922241018</v>
      </c>
      <c r="R18" s="166">
        <f>'step 2 results'!S18-'step 1 results'!S18</f>
        <v>-420.7264237943955</v>
      </c>
      <c r="S18" s="166">
        <f>'step 2 results'!T18-'step 1 results'!T18</f>
        <v>-784.984288571296</v>
      </c>
      <c r="T18" s="166">
        <f>'step 2 results'!U18-'step 1 results'!U18</f>
        <v>-1430.9127108207267</v>
      </c>
      <c r="U18" s="166">
        <f>'step 2 results'!V18-'step 1 results'!V18</f>
        <v>-114.03900434427032</v>
      </c>
      <c r="V18" s="166">
        <f>'step 2 results'!W18-'step 1 results'!W18</f>
        <v>-1435.901837198924</v>
      </c>
      <c r="W18" s="166">
        <f>'step 2 results'!X18-'step 1 results'!X18</f>
        <v>-785.6512376960609</v>
      </c>
      <c r="X18" s="166">
        <f>'step 2 results'!Y18-'step 1 results'!Y18</f>
        <v>-1553.2839782381034</v>
      </c>
      <c r="Y18" s="166">
        <f>'step 2 results'!Z18-'step 1 results'!Z18</f>
        <v>-339.9026634338934</v>
      </c>
      <c r="Z18" s="166">
        <f>'step 2 results'!AA18-'step 1 results'!AA18</f>
        <v>-3843.6680338016376</v>
      </c>
      <c r="AA18" s="166">
        <f>'step 2 results'!AB18-'step 1 results'!AB18</f>
        <v>-2493.3576483815195</v>
      </c>
      <c r="AB18" s="166">
        <f>'step 2 results'!AC18-'step 1 results'!AC18</f>
        <v>-450.620143379786</v>
      </c>
    </row>
    <row r="19" spans="1:28" ht="12">
      <c r="A19" s="66" t="s">
        <v>30</v>
      </c>
      <c r="B19" s="22" t="s">
        <v>112</v>
      </c>
      <c r="C19" s="25" t="s">
        <v>113</v>
      </c>
      <c r="D19" s="39" t="s">
        <v>114</v>
      </c>
      <c r="E19" s="166">
        <f>'step 2 results'!E19-'step 1 results'!E19</f>
        <v>0</v>
      </c>
      <c r="F19" s="166">
        <f>'step 2 results'!G19-'step 1 results'!G19</f>
        <v>-996.4686249186925</v>
      </c>
      <c r="G19" s="166">
        <f>'step 2 results'!H19-'step 1 results'!H19</f>
        <v>-261.13995796946165</v>
      </c>
      <c r="H19" s="166">
        <f>'step 2 results'!I19-'step 1 results'!I19</f>
        <v>-162.80809507194544</v>
      </c>
      <c r="I19" s="166">
        <f>'step 2 results'!J19-'step 1 results'!J19</f>
        <v>-1084.871046740518</v>
      </c>
      <c r="J19" s="166">
        <f>'step 2 results'!K19-'step 1 results'!K19</f>
        <v>-245.99249428766962</v>
      </c>
      <c r="K19" s="166">
        <f>'step 2 results'!L19-'step 1 results'!L19</f>
        <v>-77.91571619597107</v>
      </c>
      <c r="L19" s="166">
        <f>'step 2 results'!M19-'step 1 results'!M19</f>
        <v>-76.67091746053484</v>
      </c>
      <c r="M19" s="166">
        <f>'step 2 results'!N19-'step 1 results'!N19</f>
        <v>-1056.653196336647</v>
      </c>
      <c r="N19" s="166">
        <f>'step 2 results'!O19-'step 1 results'!O19</f>
        <v>-83.06136678257099</v>
      </c>
      <c r="O19" s="166">
        <f>'step 2 results'!P19-'step 1 results'!P19</f>
        <v>-247.40374866796083</v>
      </c>
      <c r="P19" s="166">
        <f>'step 2 results'!Q19-'step 1 results'!Q19</f>
        <v>-1.2882219471375471</v>
      </c>
      <c r="Q19" s="166">
        <f>'step 2 results'!R19-'step 1 results'!R19</f>
        <v>-45.673981507781264</v>
      </c>
      <c r="R19" s="166">
        <f>'step 2 results'!S19-'step 1 results'!S19</f>
        <v>-45.558186276577885</v>
      </c>
      <c r="S19" s="166">
        <f>'step 2 results'!T19-'step 1 results'!T19</f>
        <v>-26.74146120602944</v>
      </c>
      <c r="T19" s="166">
        <f>'step 2 results'!U19-'step 1 results'!U19</f>
        <v>-136.3271731361233</v>
      </c>
      <c r="U19" s="166">
        <f>'step 2 results'!V19-'step 1 results'!V19</f>
        <v>-8.098428982286038</v>
      </c>
      <c r="V19" s="166">
        <f>'step 2 results'!W19-'step 1 results'!W19</f>
        <v>-42.53303586138975</v>
      </c>
      <c r="W19" s="166">
        <f>'step 2 results'!X19-'step 1 results'!X19</f>
        <v>0</v>
      </c>
      <c r="X19" s="166">
        <f>'step 2 results'!Y19-'step 1 results'!Y19</f>
        <v>-41.22310230840151</v>
      </c>
      <c r="Y19" s="166">
        <f>'step 2 results'!Z19-'step 1 results'!Z19</f>
        <v>0</v>
      </c>
      <c r="Z19" s="166">
        <f>'step 2 results'!AA19-'step 1 results'!AA19</f>
        <v>0</v>
      </c>
      <c r="AA19" s="166">
        <f>'step 2 results'!AB19-'step 1 results'!AB19</f>
        <v>-323.0542206535165</v>
      </c>
      <c r="AB19" s="166">
        <f>'step 2 results'!AC19-'step 1 results'!AC19</f>
        <v>0</v>
      </c>
    </row>
    <row r="20" spans="1:28" ht="12">
      <c r="A20" s="68" t="s">
        <v>255</v>
      </c>
      <c r="B20" s="22" t="s">
        <v>256</v>
      </c>
      <c r="C20" s="25"/>
      <c r="D20" s="39" t="s">
        <v>101</v>
      </c>
      <c r="E20" s="166">
        <f>'step 2 results'!E20-'step 1 results'!E20</f>
        <v>-21390.600000000006</v>
      </c>
      <c r="F20" s="166">
        <f>'step 2 results'!G20-'step 1 results'!G20</f>
        <v>-3319.3037634384527</v>
      </c>
      <c r="G20" s="166">
        <f>'step 2 results'!H20-'step 1 results'!H20</f>
        <v>-315.94743735842394</v>
      </c>
      <c r="H20" s="166">
        <f>'step 2 results'!I20-'step 1 results'!I20</f>
        <v>-378.0433734911667</v>
      </c>
      <c r="I20" s="166">
        <f>'step 2 results'!J20-'step 1 results'!J20</f>
        <v>-4665.8391852197165</v>
      </c>
      <c r="J20" s="166">
        <f>'step 2 results'!K20-'step 1 results'!K20</f>
        <v>-2351.700711106605</v>
      </c>
      <c r="K20" s="166">
        <f>'step 2 results'!L20-'step 1 results'!L20</f>
        <v>-228.8474110211423</v>
      </c>
      <c r="L20" s="166">
        <f>'step 2 results'!M20-'step 1 results'!M20</f>
        <v>-220.58320102085008</v>
      </c>
      <c r="M20" s="166">
        <f>'step 2 results'!N20-'step 1 results'!N20</f>
        <v>-4923.829264717082</v>
      </c>
      <c r="N20" s="166">
        <f>'step 2 results'!O20-'step 1 results'!O20</f>
        <v>-566.8687043333493</v>
      </c>
      <c r="O20" s="166">
        <f>'step 2 results'!P20-'step 1 results'!P20</f>
        <v>-714.3211990017444</v>
      </c>
      <c r="P20" s="166">
        <f>'step 2 results'!Q20-'step 1 results'!Q20</f>
        <v>-81.62363861385052</v>
      </c>
      <c r="Q20" s="166">
        <f>'step 2 results'!R20-'step 1 results'!R20</f>
        <v>-0.34092563447680035</v>
      </c>
      <c r="R20" s="166">
        <f>'step 2 results'!S20-'step 1 results'!S20</f>
        <v>-149.6188828773502</v>
      </c>
      <c r="S20" s="166">
        <f>'step 2 results'!T20-'step 1 results'!T20</f>
        <v>-42.53370953675119</v>
      </c>
      <c r="T20" s="166">
        <f>'step 2 results'!U20-'step 1 results'!U20</f>
        <v>-715.8575221140709</v>
      </c>
      <c r="U20" s="166">
        <f>'step 2 results'!V20-'step 1 results'!V20</f>
        <v>-76.76436944396607</v>
      </c>
      <c r="V20" s="166">
        <f>'step 2 results'!W20-'step 1 results'!W20</f>
        <v>-76.25082323507058</v>
      </c>
      <c r="W20" s="166">
        <f>'step 2 results'!X20-'step 1 results'!X20</f>
        <v>-8.57492703424559</v>
      </c>
      <c r="X20" s="166">
        <f>'step 2 results'!Y20-'step 1 results'!Y20</f>
        <v>-46.47377414785649</v>
      </c>
      <c r="Y20" s="166">
        <f>'step 2 results'!Z20-'step 1 results'!Z20</f>
        <v>-39.02519636169245</v>
      </c>
      <c r="Z20" s="166">
        <f>'step 2 results'!AA20-'step 1 results'!AA20</f>
        <v>-3211.8733489490187</v>
      </c>
      <c r="AA20" s="166">
        <f>'step 2 results'!AB20-'step 1 results'!AB20</f>
        <v>-383.3730337263414</v>
      </c>
      <c r="AB20" s="166">
        <f>'step 2 results'!AC20-'step 1 results'!AC20</f>
        <v>-171.36475973973756</v>
      </c>
    </row>
    <row r="21" spans="1:28" ht="12">
      <c r="A21" s="66" t="s">
        <v>31</v>
      </c>
      <c r="B21" s="22" t="s">
        <v>115</v>
      </c>
      <c r="C21" s="25" t="s">
        <v>105</v>
      </c>
      <c r="D21" s="39" t="s">
        <v>106</v>
      </c>
      <c r="E21" s="166">
        <f>'step 2 results'!E21-'step 1 results'!E21</f>
        <v>0</v>
      </c>
      <c r="F21" s="166">
        <f>'step 2 results'!G21-'step 1 results'!G21</f>
        <v>-147.7377821782502</v>
      </c>
      <c r="G21" s="166">
        <f>'step 2 results'!H21-'step 1 results'!H21</f>
        <v>-216.29283651939477</v>
      </c>
      <c r="H21" s="166">
        <f>'step 2 results'!I21-'step 1 results'!I21</f>
        <v>-42.969914443496236</v>
      </c>
      <c r="I21" s="166">
        <f>'step 2 results'!J21-'step 1 results'!J21</f>
        <v>-330.76993683069304</v>
      </c>
      <c r="J21" s="166">
        <f>'step 2 results'!K21-'step 1 results'!K21</f>
        <v>-120.51256921023378</v>
      </c>
      <c r="K21" s="166">
        <f>'step 2 results'!L21-'step 1 results'!L21</f>
        <v>-35.228769551385085</v>
      </c>
      <c r="L21" s="166">
        <f>'step 2 results'!M21-'step 1 results'!M21</f>
        <v>0</v>
      </c>
      <c r="M21" s="166">
        <f>'step 2 results'!N21-'step 1 results'!N21</f>
        <v>-854.674878427264</v>
      </c>
      <c r="N21" s="166">
        <f>'step 2 results'!O21-'step 1 results'!O21</f>
        <v>-80.29797752494414</v>
      </c>
      <c r="O21" s="166">
        <f>'step 2 results'!P21-'step 1 results'!P21</f>
        <v>0</v>
      </c>
      <c r="P21" s="166">
        <f>'step 2 results'!Q21-'step 1 results'!Q21</f>
        <v>0</v>
      </c>
      <c r="Q21" s="166">
        <f>'step 2 results'!R21-'step 1 results'!R21</f>
        <v>-15.875907321108116</v>
      </c>
      <c r="R21" s="166">
        <f>'step 2 results'!S21-'step 1 results'!S21</f>
        <v>0</v>
      </c>
      <c r="S21" s="166">
        <f>'step 2 results'!T21-'step 1 results'!T21</f>
        <v>0</v>
      </c>
      <c r="T21" s="166">
        <f>'step 2 results'!U21-'step 1 results'!U21</f>
        <v>0</v>
      </c>
      <c r="U21" s="166">
        <f>'step 2 results'!V21-'step 1 results'!V21</f>
        <v>0</v>
      </c>
      <c r="V21" s="166">
        <f>'step 2 results'!W21-'step 1 results'!W21</f>
        <v>0</v>
      </c>
      <c r="W21" s="166">
        <f>'step 2 results'!X21-'step 1 results'!X21</f>
        <v>0</v>
      </c>
      <c r="X21" s="166">
        <f>'step 2 results'!Y21-'step 1 results'!Y21</f>
        <v>0</v>
      </c>
      <c r="Y21" s="166">
        <f>'step 2 results'!Z21-'step 1 results'!Z21</f>
        <v>0</v>
      </c>
      <c r="Z21" s="166">
        <f>'step 2 results'!AA21-'step 1 results'!AA21</f>
        <v>0</v>
      </c>
      <c r="AA21" s="166">
        <f>'step 2 results'!AB21-'step 1 results'!AB21</f>
        <v>0</v>
      </c>
      <c r="AB21" s="166">
        <f>'step 2 results'!AC21-'step 1 results'!AC21</f>
        <v>0</v>
      </c>
    </row>
    <row r="22" spans="1:28" ht="12">
      <c r="A22" s="66" t="s">
        <v>32</v>
      </c>
      <c r="B22" s="22" t="s">
        <v>116</v>
      </c>
      <c r="C22" s="25" t="s">
        <v>105</v>
      </c>
      <c r="D22" s="39" t="s">
        <v>106</v>
      </c>
      <c r="E22" s="166">
        <f>'step 2 results'!E22-'step 1 results'!E22</f>
        <v>0</v>
      </c>
      <c r="F22" s="166">
        <f>'step 2 results'!G22-'step 1 results'!G22</f>
        <v>-74.45080995860917</v>
      </c>
      <c r="G22" s="166">
        <f>'step 2 results'!H22-'step 1 results'!H22</f>
        <v>-108.99836608949408</v>
      </c>
      <c r="H22" s="166">
        <f>'step 2 results'!I22-'step 1 results'!I22</f>
        <v>-21.654209823660494</v>
      </c>
      <c r="I22" s="166">
        <f>'step 2 results'!J22-'step 1 results'!J22</f>
        <v>-166.68782584869768</v>
      </c>
      <c r="J22" s="166">
        <f>'step 2 results'!K22-'step 1 results'!K22</f>
        <v>-60.73096709323727</v>
      </c>
      <c r="K22" s="166">
        <f>'step 2 results'!L22-'step 1 results'!L22</f>
        <v>-17.753146069169816</v>
      </c>
      <c r="L22" s="166">
        <f>'step 2 results'!M22-'step 1 results'!M22</f>
        <v>0</v>
      </c>
      <c r="M22" s="166">
        <f>'step 2 results'!N22-'step 1 results'!N22</f>
        <v>-430.70388638577424</v>
      </c>
      <c r="N22" s="166">
        <f>'step 2 results'!O22-'step 1 results'!O22</f>
        <v>-40.46527148727182</v>
      </c>
      <c r="O22" s="166">
        <f>'step 2 results'!P22-'step 1 results'!P22</f>
        <v>0</v>
      </c>
      <c r="P22" s="166">
        <f>'step 2 results'!Q22-'step 1 results'!Q22</f>
        <v>0</v>
      </c>
      <c r="Q22" s="166">
        <f>'step 2 results'!R22-'step 1 results'!R22</f>
        <v>-8.000486682940391</v>
      </c>
      <c r="R22" s="166">
        <f>'step 2 results'!S22-'step 1 results'!S22</f>
        <v>0</v>
      </c>
      <c r="S22" s="166">
        <f>'step 2 results'!T22-'step 1 results'!T22</f>
        <v>0</v>
      </c>
      <c r="T22" s="166">
        <f>'step 2 results'!U22-'step 1 results'!U22</f>
        <v>0</v>
      </c>
      <c r="U22" s="166">
        <f>'step 2 results'!V22-'step 1 results'!V22</f>
        <v>0</v>
      </c>
      <c r="V22" s="166">
        <f>'step 2 results'!W22-'step 1 results'!W22</f>
        <v>0</v>
      </c>
      <c r="W22" s="166">
        <f>'step 2 results'!X22-'step 1 results'!X22</f>
        <v>0</v>
      </c>
      <c r="X22" s="166">
        <f>'step 2 results'!Y22-'step 1 results'!Y22</f>
        <v>0</v>
      </c>
      <c r="Y22" s="166">
        <f>'step 2 results'!Z22-'step 1 results'!Z22</f>
        <v>0</v>
      </c>
      <c r="Z22" s="166">
        <f>'step 2 results'!AA22-'step 1 results'!AA22</f>
        <v>0</v>
      </c>
      <c r="AA22" s="166">
        <f>'step 2 results'!AB22-'step 1 results'!AB22</f>
        <v>0</v>
      </c>
      <c r="AB22" s="166">
        <f>'step 2 results'!AC22-'step 1 results'!AC22</f>
        <v>0</v>
      </c>
    </row>
    <row r="23" spans="1:28" ht="12">
      <c r="A23" s="66" t="s">
        <v>33</v>
      </c>
      <c r="B23" s="22" t="s">
        <v>117</v>
      </c>
      <c r="C23" s="25" t="s">
        <v>118</v>
      </c>
      <c r="D23" s="39" t="s">
        <v>119</v>
      </c>
      <c r="E23" s="166">
        <f>'step 2 results'!E23-'step 1 results'!E23</f>
        <v>-328300</v>
      </c>
      <c r="F23" s="166">
        <f>'step 2 results'!G23-'step 1 results'!G23</f>
        <v>-25879.832810701395</v>
      </c>
      <c r="G23" s="166">
        <f>'step 2 results'!H23-'step 1 results'!H23</f>
        <v>-40818.74962580914</v>
      </c>
      <c r="H23" s="166">
        <f>'step 2 results'!I23-'step 1 results'!I23</f>
        <v>-13196.198509165726</v>
      </c>
      <c r="I23" s="166">
        <f>'step 2 results'!J23-'step 1 results'!J23</f>
        <v>-66801.09527803655</v>
      </c>
      <c r="J23" s="166">
        <f>'step 2 results'!K23-'step 1 results'!K23</f>
        <v>-23848.214678640594</v>
      </c>
      <c r="K23" s="166">
        <f>'step 2 results'!L23-'step 1 results'!L23</f>
        <v>-5805.9545700637245</v>
      </c>
      <c r="L23" s="166">
        <f>'step 2 results'!M23-'step 1 results'!M23</f>
        <v>-6421.03161921975</v>
      </c>
      <c r="M23" s="166">
        <f>'step 2 results'!N23-'step 1 results'!N23</f>
        <v>-141318.61171821272</v>
      </c>
      <c r="N23" s="166">
        <f>'step 2 results'!O23-'step 1 results'!O23</f>
        <v>-13447.820938365912</v>
      </c>
      <c r="O23" s="166">
        <f>'step 2 results'!P23-'step 1 results'!P23</f>
        <v>-4668.993964048044</v>
      </c>
      <c r="P23" s="166">
        <f>'step 2 results'!Q23-'step 1 results'!Q23</f>
        <v>0</v>
      </c>
      <c r="Q23" s="166">
        <f>'step 2 results'!R23-'step 1 results'!R23</f>
        <v>-2255.282513572107</v>
      </c>
      <c r="R23" s="166">
        <f>'step 2 results'!S23-'step 1 results'!S23</f>
        <v>0</v>
      </c>
      <c r="S23" s="166">
        <f>'step 2 results'!T23-'step 1 results'!T23</f>
        <v>-1351.3056382973373</v>
      </c>
      <c r="T23" s="166">
        <f>'step 2 results'!U23-'step 1 results'!U23</f>
        <v>0</v>
      </c>
      <c r="U23" s="166">
        <f>'step 2 results'!V23-'step 1 results'!V23</f>
        <v>0</v>
      </c>
      <c r="V23" s="166">
        <f>'step 2 results'!W23-'step 1 results'!W23</f>
        <v>-2357.795355098111</v>
      </c>
      <c r="W23" s="166">
        <f>'step 2 results'!X23-'step 1 results'!X23</f>
        <v>0</v>
      </c>
      <c r="X23" s="166">
        <f>'step 2 results'!Y23-'step 1 results'!Y23</f>
        <v>-3019.4691504023212</v>
      </c>
      <c r="Y23" s="166">
        <f>'step 2 results'!Z23-'step 1 results'!Z23</f>
        <v>0</v>
      </c>
      <c r="Z23" s="166">
        <f>'step 2 results'!AA23-'step 1 results'!AA23</f>
        <v>0</v>
      </c>
      <c r="AA23" s="166">
        <f>'step 2 results'!AB23-'step 1 results'!AB23</f>
        <v>0</v>
      </c>
      <c r="AB23" s="166">
        <f>'step 2 results'!AC23-'step 1 results'!AC23</f>
        <v>0</v>
      </c>
    </row>
    <row r="24" spans="1:28" ht="12">
      <c r="A24" s="66" t="s">
        <v>34</v>
      </c>
      <c r="B24" s="22" t="s">
        <v>120</v>
      </c>
      <c r="C24" s="25" t="s">
        <v>107</v>
      </c>
      <c r="D24" s="39" t="s">
        <v>108</v>
      </c>
      <c r="E24" s="166">
        <f>'step 2 results'!E24-'step 1 results'!E24</f>
        <v>-204200</v>
      </c>
      <c r="F24" s="166">
        <f>'step 2 results'!G24-'step 1 results'!G24</f>
        <v>-12065.227385584003</v>
      </c>
      <c r="G24" s="166">
        <f>'step 2 results'!H24-'step 1 results'!H24</f>
        <v>-25905.288430276967</v>
      </c>
      <c r="H24" s="166">
        <f>'step 2 results'!I24-'step 1 results'!I24</f>
        <v>-8029.499466700261</v>
      </c>
      <c r="I24" s="166">
        <f>'step 2 results'!J24-'step 1 results'!J24</f>
        <v>-35490.34014503658</v>
      </c>
      <c r="J24" s="166">
        <f>'step 2 results'!K24-'step 1 results'!K24</f>
        <v>-15426.882663642056</v>
      </c>
      <c r="K24" s="166">
        <f>'step 2 results'!L24-'step 1 results'!L24</f>
        <v>-3202.9335346809858</v>
      </c>
      <c r="L24" s="166">
        <f>'step 2 results'!M24-'step 1 results'!M24</f>
        <v>-3929.2537319300754</v>
      </c>
      <c r="M24" s="166">
        <f>'step 2 results'!N24-'step 1 results'!N24</f>
        <v>-99737.02287881623</v>
      </c>
      <c r="N24" s="166">
        <f>'step 2 results'!O24-'step 1 results'!O24</f>
        <v>-8301.424248994605</v>
      </c>
      <c r="O24" s="166">
        <f>'step 2 results'!P24-'step 1 results'!P24</f>
        <v>-3549.8652256285786</v>
      </c>
      <c r="P24" s="166">
        <f>'step 2 results'!Q24-'step 1 results'!Q24</f>
        <v>-478.5401190594803</v>
      </c>
      <c r="Q24" s="166">
        <f>'step 2 results'!R24-'step 1 results'!R24</f>
        <v>-632.1162697584696</v>
      </c>
      <c r="R24" s="166">
        <f>'step 2 results'!S24-'step 1 results'!S24</f>
        <v>0</v>
      </c>
      <c r="S24" s="166">
        <f>'step 2 results'!T24-'step 1 results'!T24</f>
        <v>-813.5973653653937</v>
      </c>
      <c r="T24" s="166">
        <f>'step 2 results'!U24-'step 1 results'!U24</f>
        <v>0</v>
      </c>
      <c r="U24" s="166">
        <f>'step 2 results'!V24-'step 1 results'!V24</f>
        <v>0</v>
      </c>
      <c r="V24" s="166">
        <f>'step 2 results'!W24-'step 1 results'!W24</f>
        <v>-1755.0429180394822</v>
      </c>
      <c r="W24" s="166">
        <f>'step 2 results'!X24-'step 1 results'!X24</f>
        <v>0</v>
      </c>
      <c r="X24" s="166">
        <f>'step 2 results'!Y24-'step 1 results'!Y24</f>
        <v>-1454.6194686051185</v>
      </c>
      <c r="Y24" s="166">
        <f>'step 2 results'!Z24-'step 1 results'!Z24</f>
        <v>0</v>
      </c>
      <c r="Z24" s="166">
        <f>'step 2 results'!AA24-'step 1 results'!AA24</f>
        <v>0</v>
      </c>
      <c r="AA24" s="166">
        <f>'step 2 results'!AB24-'step 1 results'!AB24</f>
        <v>0</v>
      </c>
      <c r="AB24" s="166">
        <f>'step 2 results'!AC24-'step 1 results'!AC24</f>
        <v>0</v>
      </c>
    </row>
    <row r="25" spans="1:28" ht="12">
      <c r="A25" s="67" t="s">
        <v>35</v>
      </c>
      <c r="B25" s="22" t="s">
        <v>121</v>
      </c>
      <c r="C25" s="25" t="s">
        <v>90</v>
      </c>
      <c r="D25" s="39" t="s">
        <v>91</v>
      </c>
      <c r="E25" s="166">
        <f>'step 2 results'!E25-'step 1 results'!E25</f>
        <v>-29300</v>
      </c>
      <c r="F25" s="166">
        <f>'step 2 results'!G25-'step 1 results'!G25</f>
        <v>-5177.422456941509</v>
      </c>
      <c r="G25" s="166">
        <f>'step 2 results'!H25-'step 1 results'!H25</f>
        <v>-1356.8233349104867</v>
      </c>
      <c r="H25" s="166">
        <f>'step 2 results'!I25-'step 1 results'!I25</f>
        <v>-845.9135255423989</v>
      </c>
      <c r="I25" s="166">
        <f>'step 2 results'!J25-'step 1 results'!J25</f>
        <v>-5636.741167578977</v>
      </c>
      <c r="J25" s="166">
        <f>'step 2 results'!K25-'step 1 results'!K25</f>
        <v>-1278.1205873571362</v>
      </c>
      <c r="K25" s="166">
        <f>'step 2 results'!L25-'step 1 results'!L25</f>
        <v>-404.83219310052664</v>
      </c>
      <c r="L25" s="166">
        <f>'step 2 results'!M25-'step 1 results'!M25</f>
        <v>-398.36450433837854</v>
      </c>
      <c r="M25" s="166">
        <f>'step 2 results'!N25-'step 1 results'!N25</f>
        <v>-5490.127688023058</v>
      </c>
      <c r="N25" s="166">
        <f>'step 2 results'!O25-'step 1 results'!O25</f>
        <v>-431.56781350685014</v>
      </c>
      <c r="O25" s="166">
        <f>'step 2 results'!P25-'step 1 results'!P25</f>
        <v>-1285.4531414770136</v>
      </c>
      <c r="P25" s="166">
        <f>'step 2 results'!Q25-'step 1 results'!Q25</f>
        <v>-6.693305811990882</v>
      </c>
      <c r="Q25" s="166">
        <f>'step 2 results'!R25-'step 1 results'!R25</f>
        <v>-237.31153359255313</v>
      </c>
      <c r="R25" s="166">
        <f>'step 2 results'!S25-'step 1 results'!S25</f>
        <v>-236.70988812630685</v>
      </c>
      <c r="S25" s="166">
        <f>'step 2 results'!T25-'step 1 results'!T25</f>
        <v>-138.94249986127147</v>
      </c>
      <c r="T25" s="166">
        <f>'step 2 results'!U25-'step 1 results'!U25</f>
        <v>-708.3247279801817</v>
      </c>
      <c r="U25" s="166">
        <f>'step 2 results'!V25-'step 1 results'!V25</f>
        <v>-42.07757979560563</v>
      </c>
      <c r="V25" s="166">
        <f>'step 2 results'!W25-'step 1 results'!W25</f>
        <v>-220.99190032062006</v>
      </c>
      <c r="W25" s="166">
        <f>'step 2 results'!X25-'step 1 results'!X25</f>
        <v>-259.3167165205141</v>
      </c>
      <c r="X25" s="166">
        <f>'step 2 results'!Y25-'step 1 results'!Y25</f>
        <v>-214.18578598370823</v>
      </c>
      <c r="Y25" s="166">
        <f>'step 2 results'!Z25-'step 1 results'!Z25</f>
        <v>-203.99541589916043</v>
      </c>
      <c r="Z25" s="166">
        <f>'step 2 results'!AA25-'step 1 results'!AA25</f>
        <v>-1140.5693926365584</v>
      </c>
      <c r="AA25" s="166">
        <f>'step 2 results'!AB25-'step 1 results'!AB25</f>
        <v>-1678.5156451440962</v>
      </c>
      <c r="AB25" s="166">
        <f>'step 2 results'!AC25-'step 1 results'!AC25</f>
        <v>-77.64986798742234</v>
      </c>
    </row>
    <row r="26" spans="1:37" ht="12">
      <c r="A26" s="66" t="s">
        <v>36</v>
      </c>
      <c r="B26" s="60" t="s">
        <v>122</v>
      </c>
      <c r="C26" s="43" t="s">
        <v>90</v>
      </c>
      <c r="D26" s="126" t="s">
        <v>91</v>
      </c>
      <c r="E26" s="166">
        <f>'step 2 results'!E26-'step 1 results'!E26</f>
        <v>-282373</v>
      </c>
      <c r="F26" s="166">
        <f>'step 2 results'!G26-'step 1 results'!G26</f>
        <v>-49347.12378264847</v>
      </c>
      <c r="G26" s="166">
        <f>'step 2 results'!H26-'step 1 results'!H26</f>
        <v>-12932.174188189907</v>
      </c>
      <c r="H26" s="166">
        <f>'step 2 results'!I26-'step 1 results'!I26</f>
        <v>-8062.583225827111</v>
      </c>
      <c r="I26" s="166">
        <f>'step 2 results'!J26-'step 1 results'!J26</f>
        <v>-53724.98891882715</v>
      </c>
      <c r="J26" s="166">
        <f>'step 2 results'!K26-'step 1 results'!K26</f>
        <v>-12182.041422735725</v>
      </c>
      <c r="K26" s="166">
        <f>'step 2 results'!L26-'step 1 results'!L26</f>
        <v>-3858.542452402864</v>
      </c>
      <c r="L26" s="166">
        <f>'step 2 results'!M26-'step 1 results'!M26</f>
        <v>-3796.8975237558916</v>
      </c>
      <c r="M26" s="166">
        <f>'step 2 results'!N26-'step 1 results'!N26</f>
        <v>-52327.58440258005</v>
      </c>
      <c r="N26" s="166">
        <f>'step 2 results'!O26-'step 1 results'!O26</f>
        <v>-4113.36538419353</v>
      </c>
      <c r="O26" s="166">
        <f>'step 2 results'!P26-'step 1 results'!P26</f>
        <v>-12251.929568585532</v>
      </c>
      <c r="P26" s="166">
        <f>'step 2 results'!Q26-'step 1 results'!Q26</f>
        <v>-63.795333134656175</v>
      </c>
      <c r="Q26" s="166">
        <f>'step 2 results'!R26-'step 1 results'!R26</f>
        <v>-2261.867120296716</v>
      </c>
      <c r="R26" s="166">
        <f>'step 2 results'!S26-'step 1 results'!S26</f>
        <v>-2256.1327083295546</v>
      </c>
      <c r="S26" s="166">
        <f>'step 2 results'!T26-'step 1 results'!T26</f>
        <v>-1324.2907636660384</v>
      </c>
      <c r="T26" s="166">
        <f>'step 2 results'!U26-'step 1 results'!U26</f>
        <v>-6751.194889087172</v>
      </c>
      <c r="U26" s="166">
        <f>'step 2 results'!V26-'step 1 results'!V26</f>
        <v>-401.05043695326094</v>
      </c>
      <c r="V26" s="166">
        <f>'step 2 results'!W26-'step 1 results'!W26</f>
        <v>-2106.321195687502</v>
      </c>
      <c r="W26" s="166">
        <f>'step 2 results'!X26-'step 1 results'!X26</f>
        <v>-2471.6032379956014</v>
      </c>
      <c r="X26" s="166">
        <f>'step 2 results'!Y26-'step 1 results'!Y26</f>
        <v>-2041.4506603089976</v>
      </c>
      <c r="Y26" s="166">
        <f>'step 2 results'!Z26-'step 1 results'!Z26</f>
        <v>-1944.3240576152239</v>
      </c>
      <c r="Z26" s="166">
        <f>'step 2 results'!AA26-'step 1 results'!AA26</f>
        <v>-10871.011486743751</v>
      </c>
      <c r="AA26" s="166">
        <f>'step 2 results'!AB26-'step 1 results'!AB26</f>
        <v>-15998.292586880794</v>
      </c>
      <c r="AB26" s="166">
        <f>'step 2 results'!AC26-'step 1 results'!AC26</f>
        <v>-740.0975445116019</v>
      </c>
      <c r="AC26" s="122"/>
      <c r="AD26" s="122"/>
      <c r="AE26" s="122"/>
      <c r="AF26" s="122"/>
      <c r="AG26" s="122"/>
      <c r="AH26" s="122"/>
      <c r="AI26" s="122"/>
      <c r="AJ26" s="122"/>
      <c r="AK26" s="122"/>
    </row>
    <row r="27" spans="1:37" ht="12">
      <c r="A27" s="68" t="s">
        <v>240</v>
      </c>
      <c r="B27" s="22" t="s">
        <v>137</v>
      </c>
      <c r="C27" s="25" t="s">
        <v>133</v>
      </c>
      <c r="D27" s="39" t="s">
        <v>134</v>
      </c>
      <c r="E27" s="166">
        <f>'step 2 results'!E27-'step 1 results'!E27</f>
        <v>-74327</v>
      </c>
      <c r="F27" s="166">
        <f>'step 2 results'!G27-'step 1 results'!G27</f>
        <v>-10872.161679510202</v>
      </c>
      <c r="G27" s="166">
        <f>'step 2 results'!H27-'step 1 results'!H27</f>
        <v>-372.02881116721073</v>
      </c>
      <c r="H27" s="166">
        <f>'step 2 results'!I27-'step 1 results'!I27</f>
        <v>-2609.3879534190964</v>
      </c>
      <c r="I27" s="166">
        <f>'step 2 results'!J27-'step 1 results'!J27</f>
        <v>-22390.879006680858</v>
      </c>
      <c r="J27" s="166">
        <f>'step 2 results'!K27-'step 1 results'!K27</f>
        <v>-549.0536729865535</v>
      </c>
      <c r="K27" s="166">
        <f>'step 2 results'!L27-'step 1 results'!L27</f>
        <v>-677.6732991521694</v>
      </c>
      <c r="L27" s="166">
        <f>'step 2 results'!M27-'step 1 results'!M27</f>
        <v>-2.4202617826863175</v>
      </c>
      <c r="M27" s="166">
        <f>'step 2 results'!N27-'step 1 results'!N27</f>
        <v>-13625.036581474269</v>
      </c>
      <c r="N27" s="166">
        <f>'step 2 results'!O27-'step 1 results'!O27</f>
        <v>-877.5177720654101</v>
      </c>
      <c r="O27" s="166">
        <f>'step 2 results'!P27-'step 1 results'!P27</f>
        <v>-1883.3094186131966</v>
      </c>
      <c r="P27" s="166">
        <f>'step 2 results'!Q27-'step 1 results'!Q27</f>
        <v>0</v>
      </c>
      <c r="Q27" s="166">
        <f>'step 2 results'!R27-'step 1 results'!R27</f>
        <v>-374.794824633138</v>
      </c>
      <c r="R27" s="166">
        <f>'step 2 results'!S27-'step 1 results'!S27</f>
        <v>-422.50855692038294</v>
      </c>
      <c r="S27" s="166">
        <f>'step 2 results'!T27-'step 1 results'!T27</f>
        <v>-46.330725554281</v>
      </c>
      <c r="T27" s="166">
        <f>'step 2 results'!U27-'step 1 results'!U27</f>
        <v>-3959.894028158058</v>
      </c>
      <c r="U27" s="166">
        <f>'step 2 results'!V27-'step 1 results'!V27</f>
        <v>-126.5451160661703</v>
      </c>
      <c r="V27" s="166">
        <f>'step 2 results'!W27-'step 1 results'!W27</f>
        <v>-1233.2962541203015</v>
      </c>
      <c r="W27" s="166">
        <f>'step 2 results'!X27-'step 1 results'!X27</f>
        <v>-40.487522107509676</v>
      </c>
      <c r="X27" s="166">
        <f>'step 2 results'!Y27-'step 1 results'!Y27</f>
        <v>-546.2876595206262</v>
      </c>
      <c r="Y27" s="166">
        <f>'step 2 results'!Z27-'step 1 results'!Z27</f>
        <v>-134.15165309747044</v>
      </c>
      <c r="Z27" s="166">
        <f>'step 2 results'!AA27-'step 1 results'!AA27</f>
        <v>-263.8085343128091</v>
      </c>
      <c r="AA27" s="166">
        <f>'step 2 results'!AB27-'step 1 results'!AB27</f>
        <v>-11494.514709343784</v>
      </c>
      <c r="AB27" s="166">
        <f>'step 2 results'!AC27-'step 1 results'!AC27</f>
        <v>-430.8065973181647</v>
      </c>
      <c r="AC27" s="122"/>
      <c r="AD27" s="122"/>
      <c r="AE27" s="122"/>
      <c r="AF27" s="122"/>
      <c r="AG27" s="122"/>
      <c r="AH27" s="122"/>
      <c r="AI27" s="122"/>
      <c r="AJ27" s="122"/>
      <c r="AK27" s="122"/>
    </row>
    <row r="28" spans="1:28" ht="12">
      <c r="A28" s="66" t="s">
        <v>42</v>
      </c>
      <c r="B28" s="22" t="s">
        <v>257</v>
      </c>
      <c r="C28" s="25" t="s">
        <v>138</v>
      </c>
      <c r="D28" s="39" t="s">
        <v>139</v>
      </c>
      <c r="E28" s="166">
        <f>'step 2 results'!E28-'step 1 results'!E28</f>
        <v>-228900</v>
      </c>
      <c r="F28" s="166">
        <f>'step 2 results'!G28-'step 1 results'!G28</f>
        <v>-28398.397955767345</v>
      </c>
      <c r="G28" s="166">
        <f>'step 2 results'!H28-'step 1 results'!H28</f>
        <v>-14043.976715592347</v>
      </c>
      <c r="H28" s="166">
        <f>'step 2 results'!I28-'step 1 results'!I28</f>
        <v>-10821.902099123225</v>
      </c>
      <c r="I28" s="166">
        <f>'step 2 results'!J28-'step 1 results'!J28</f>
        <v>-42957.761089123785</v>
      </c>
      <c r="J28" s="166">
        <f>'step 2 results'!K28-'step 1 results'!K28</f>
        <v>-21115.07836731666</v>
      </c>
      <c r="K28" s="166">
        <f>'step 2 results'!L28-'step 1 results'!L28</f>
        <v>-3955.742340580451</v>
      </c>
      <c r="L28" s="166">
        <f>'step 2 results'!M28-'step 1 results'!M28</f>
        <v>-4244.358734528389</v>
      </c>
      <c r="M28" s="166">
        <f>'step 2 results'!N28-'step 1 results'!N28</f>
        <v>-72340.8502713017</v>
      </c>
      <c r="N28" s="166">
        <f>'step 2 results'!O28-'step 1 results'!O28</f>
        <v>-5225.411939166515</v>
      </c>
      <c r="O28" s="166">
        <f>'step 2 results'!P28-'step 1 results'!P28</f>
        <v>-9323.037128872631</v>
      </c>
      <c r="P28" s="166">
        <f>'step 2 results'!Q28-'step 1 results'!Q28</f>
        <v>0</v>
      </c>
      <c r="Q28" s="166">
        <f>'step 2 results'!R28-'step 1 results'!R28</f>
        <v>-443.8386562392543</v>
      </c>
      <c r="R28" s="166">
        <f>'step 2 results'!S28-'step 1 results'!S28</f>
        <v>-242.53478483019308</v>
      </c>
      <c r="S28" s="166">
        <f>'step 2 results'!T28-'step 1 results'!T28</f>
        <v>-1506.1410137955027</v>
      </c>
      <c r="T28" s="166">
        <f>'step 2 results'!U28-'step 1 results'!U28</f>
        <v>0</v>
      </c>
      <c r="U28" s="166">
        <f>'step 2 results'!V28-'step 1 results'!V28</f>
        <v>0</v>
      </c>
      <c r="V28" s="166">
        <f>'step 2 results'!W28-'step 1 results'!W28</f>
        <v>-1697.743493811351</v>
      </c>
      <c r="W28" s="166">
        <f>'step 2 results'!X28-'step 1 results'!X28</f>
        <v>0</v>
      </c>
      <c r="X28" s="166">
        <f>'step 2 results'!Y28-'step 1 results'!Y28</f>
        <v>-1970.5951267453202</v>
      </c>
      <c r="Y28" s="166">
        <f>'step 2 results'!Z28-'step 1 results'!Z28</f>
        <v>0</v>
      </c>
      <c r="Z28" s="166">
        <f>'step 2 results'!AA28-'step 1 results'!AA28</f>
        <v>-10610.896836320957</v>
      </c>
      <c r="AA28" s="166">
        <f>'step 2 results'!AB28-'step 1 results'!AB28</f>
        <v>0</v>
      </c>
      <c r="AB28" s="166">
        <f>'step 2 results'!AC28-'step 1 results'!AC28</f>
        <v>0</v>
      </c>
    </row>
    <row r="29" spans="1:28" ht="12">
      <c r="A29" s="68" t="s">
        <v>236</v>
      </c>
      <c r="B29" s="22" t="s">
        <v>140</v>
      </c>
      <c r="C29" s="25" t="s">
        <v>138</v>
      </c>
      <c r="D29" s="39" t="s">
        <v>139</v>
      </c>
      <c r="E29" s="166">
        <f>'step 2 results'!E29-'step 1 results'!E29</f>
        <v>-46300</v>
      </c>
      <c r="F29" s="166">
        <f>'step 2 results'!G29-'step 1 results'!G29</f>
        <v>-6316.490857394514</v>
      </c>
      <c r="G29" s="166">
        <f>'step 2 results'!H29-'step 1 results'!H29</f>
        <v>-3123.7202416724685</v>
      </c>
      <c r="H29" s="166">
        <f>'step 2 results'!I29-'step 1 results'!I29</f>
        <v>-2407.0528828844726</v>
      </c>
      <c r="I29" s="166">
        <f>'step 2 results'!J29-'step 1 results'!J29</f>
        <v>-9554.845509110208</v>
      </c>
      <c r="J29" s="166">
        <f>'step 2 results'!K29-'step 1 results'!K29</f>
        <v>-4696.504347465765</v>
      </c>
      <c r="K29" s="166">
        <f>'step 2 results'!L29-'step 1 results'!L29</f>
        <v>-879.8528130848445</v>
      </c>
      <c r="L29" s="166">
        <f>'step 2 results'!M29-'step 1 results'!M29</f>
        <v>-944.0480827090596</v>
      </c>
      <c r="M29" s="166">
        <f>'step 2 results'!N29-'step 1 results'!N29</f>
        <v>-16090.355521693215</v>
      </c>
      <c r="N29" s="166">
        <f>'step 2 results'!O29-'step 1 results'!O29</f>
        <v>-1162.2580538266702</v>
      </c>
      <c r="O29" s="166">
        <f>'step 2 results'!P29-'step 1 results'!P29</f>
        <v>-2073.669045676361</v>
      </c>
      <c r="P29" s="166">
        <f>'step 2 results'!Q29-'step 1 results'!Q29</f>
        <v>0</v>
      </c>
      <c r="Q29" s="166">
        <f>'step 2 results'!R29-'step 1 results'!R29</f>
        <v>-98.72045664900475</v>
      </c>
      <c r="R29" s="166">
        <f>'step 2 results'!S29-'step 1 results'!S29</f>
        <v>-53.94560472623198</v>
      </c>
      <c r="S29" s="166">
        <f>'step 2 results'!T29-'step 1 results'!T29</f>
        <v>-335.0022053499006</v>
      </c>
      <c r="T29" s="166">
        <f>'step 2 results'!U29-'step 1 results'!U29</f>
        <v>0</v>
      </c>
      <c r="U29" s="166">
        <f>'step 2 results'!V29-'step 1 results'!V29</f>
        <v>0</v>
      </c>
      <c r="V29" s="166">
        <f>'step 2 results'!W29-'step 1 results'!W29</f>
        <v>-377.61923308362384</v>
      </c>
      <c r="W29" s="166">
        <f>'step 2 results'!X29-'step 1 results'!X29</f>
        <v>0</v>
      </c>
      <c r="X29" s="166">
        <f>'step 2 results'!Y29-'step 1 results'!Y29</f>
        <v>-438.30803840063527</v>
      </c>
      <c r="Y29" s="166">
        <f>'step 2 results'!Z29-'step 1 results'!Z29</f>
        <v>0</v>
      </c>
      <c r="Z29" s="166">
        <f>'step 2 results'!AA29-'step 1 results'!AA29</f>
        <v>-2360.1202067726517</v>
      </c>
      <c r="AA29" s="166">
        <f>'step 2 results'!AB29-'step 1 results'!AB29</f>
        <v>0</v>
      </c>
      <c r="AB29" s="166">
        <f>'step 2 results'!AC29-'step 1 results'!AC29</f>
        <v>0</v>
      </c>
    </row>
    <row r="30" spans="1:28" ht="12">
      <c r="A30" s="66" t="s">
        <v>37</v>
      </c>
      <c r="B30" s="22" t="s">
        <v>248</v>
      </c>
      <c r="C30" s="25" t="s">
        <v>127</v>
      </c>
      <c r="D30" s="39" t="s">
        <v>128</v>
      </c>
      <c r="E30" s="166">
        <f>'step 2 results'!E30-'step 1 results'!E30</f>
        <v>-54800</v>
      </c>
      <c r="F30" s="166">
        <f>'step 2 results'!G30-'step 1 results'!G30</f>
        <v>-20673.94063705011</v>
      </c>
      <c r="G30" s="166">
        <f>'step 2 results'!H30-'step 1 results'!H30</f>
        <v>0</v>
      </c>
      <c r="H30" s="166">
        <f>'step 2 results'!I30-'step 1 results'!I30</f>
        <v>0</v>
      </c>
      <c r="I30" s="166">
        <f>'step 2 results'!J30-'step 1 results'!J30</f>
        <v>0</v>
      </c>
      <c r="J30" s="166">
        <f>'step 2 results'!K30-'step 1 results'!K30</f>
        <v>0</v>
      </c>
      <c r="K30" s="166">
        <f>'step 2 results'!L30-'step 1 results'!L30</f>
        <v>0</v>
      </c>
      <c r="L30" s="166">
        <f>'step 2 results'!M30-'step 1 results'!M30</f>
        <v>0</v>
      </c>
      <c r="M30" s="166">
        <f>'step 2 results'!N30-'step 1 results'!N30</f>
        <v>-25908.665246755758</v>
      </c>
      <c r="N30" s="166">
        <f>'step 2 results'!O30-'step 1 results'!O30</f>
        <v>0</v>
      </c>
      <c r="O30" s="166">
        <f>'step 2 results'!P30-'step 1 results'!P30</f>
        <v>-3581.2038368583817</v>
      </c>
      <c r="P30" s="166">
        <f>'step 2 results'!Q30-'step 1 results'!Q30</f>
        <v>0</v>
      </c>
      <c r="Q30" s="166">
        <f>'step 2 results'!R30-'step 1 results'!R30</f>
        <v>0</v>
      </c>
      <c r="R30" s="166">
        <f>'step 2 results'!S30-'step 1 results'!S30</f>
        <v>0</v>
      </c>
      <c r="S30" s="166">
        <f>'step 2 results'!T30-'step 1 results'!T30</f>
        <v>0</v>
      </c>
      <c r="T30" s="166">
        <f>'step 2 results'!U30-'step 1 results'!U30</f>
        <v>-7529.929785852597</v>
      </c>
      <c r="U30" s="166">
        <f>'step 2 results'!V30-'step 1 results'!V30</f>
        <v>0</v>
      </c>
      <c r="V30" s="166">
        <f>'step 2 results'!W30-'step 1 results'!W30</f>
        <v>0</v>
      </c>
      <c r="W30" s="166">
        <f>'step 2 results'!X30-'step 1 results'!X30</f>
        <v>0</v>
      </c>
      <c r="X30" s="166">
        <f>'step 2 results'!Y30-'step 1 results'!Y30</f>
        <v>0</v>
      </c>
      <c r="Y30" s="166">
        <f>'step 2 results'!Z30-'step 1 results'!Z30</f>
        <v>0</v>
      </c>
      <c r="Z30" s="166">
        <f>'step 2 results'!AA30-'step 1 results'!AA30</f>
        <v>0</v>
      </c>
      <c r="AA30" s="166">
        <f>'step 2 results'!AB30-'step 1 results'!AB30</f>
        <v>0</v>
      </c>
      <c r="AB30" s="166">
        <f>'step 2 results'!AC30-'step 1 results'!AC30</f>
        <v>0</v>
      </c>
    </row>
    <row r="31" spans="1:28" ht="12">
      <c r="A31" s="66" t="s">
        <v>38</v>
      </c>
      <c r="B31" s="22" t="s">
        <v>129</v>
      </c>
      <c r="C31" s="25" t="s">
        <v>113</v>
      </c>
      <c r="D31" s="39" t="s">
        <v>114</v>
      </c>
      <c r="E31" s="166">
        <f>'step 2 results'!E31-'step 1 results'!E31</f>
        <v>-4100</v>
      </c>
      <c r="F31" s="166">
        <f>'step 2 results'!G31-'step 1 results'!G31</f>
        <v>-844.3515869100083</v>
      </c>
      <c r="G31" s="166">
        <f>'step 2 results'!H31-'step 1 results'!H31</f>
        <v>-221.27534415357923</v>
      </c>
      <c r="H31" s="166">
        <f>'step 2 results'!I31-'step 1 results'!I31</f>
        <v>-137.95444231574197</v>
      </c>
      <c r="I31" s="166">
        <f>'step 2 results'!J31-'step 1 results'!J31</f>
        <v>-919.2588376606673</v>
      </c>
      <c r="J31" s="166">
        <f>'step 2 results'!K31-'step 1 results'!K31</f>
        <v>-208.44023356650405</v>
      </c>
      <c r="K31" s="166">
        <f>'step 2 results'!L31-'step 1 results'!L31</f>
        <v>-66.0214049596052</v>
      </c>
      <c r="L31" s="166">
        <f>'step 2 results'!M31-'step 1 results'!M31</f>
        <v>-64.96663237433188</v>
      </c>
      <c r="M31" s="166">
        <f>'step 2 results'!N31-'step 1 results'!N31</f>
        <v>-895.3486149282217</v>
      </c>
      <c r="N31" s="166">
        <f>'step 2 results'!O31-'step 1 results'!O31</f>
        <v>-70.38154047198475</v>
      </c>
      <c r="O31" s="166">
        <f>'step 2 results'!P31-'step 1 results'!P31</f>
        <v>-209.63605132306384</v>
      </c>
      <c r="P31" s="166">
        <f>'step 2 results'!Q31-'step 1 results'!Q31</f>
        <v>-1.0915669777828096</v>
      </c>
      <c r="Q31" s="166">
        <f>'step 2 results'!R31-'step 1 results'!R31</f>
        <v>-38.70156852127701</v>
      </c>
      <c r="R31" s="166">
        <f>'step 2 results'!S31-'step 1 results'!S31</f>
        <v>-38.603450141251585</v>
      </c>
      <c r="S31" s="166">
        <f>'step 2 results'!T31-'step 1 results'!T31</f>
        <v>-22.659213387120644</v>
      </c>
      <c r="T31" s="166">
        <f>'step 2 results'!U31-'step 1 results'!U31</f>
        <v>-115.51599528367865</v>
      </c>
      <c r="U31" s="166">
        <f>'step 2 results'!V31-'step 1 results'!V31</f>
        <v>-6.862154203027885</v>
      </c>
      <c r="V31" s="166">
        <f>'step 2 results'!W31-'step 1 results'!W31</f>
        <v>-36.04010746308751</v>
      </c>
      <c r="W31" s="166">
        <f>'step 2 results'!X31-'step 1 results'!X31</f>
        <v>0</v>
      </c>
      <c r="X31" s="166">
        <f>'step 2 results'!Y31-'step 1 results'!Y31</f>
        <v>-34.93014328904991</v>
      </c>
      <c r="Y31" s="166">
        <f>'step 2 results'!Z31-'step 1 results'!Z31</f>
        <v>0</v>
      </c>
      <c r="Z31" s="166">
        <f>'step 2 results'!AA31-'step 1 results'!AA31</f>
        <v>0</v>
      </c>
      <c r="AA31" s="166">
        <f>'step 2 results'!AB31-'step 1 results'!AB31</f>
        <v>-273.73801547342146</v>
      </c>
      <c r="AB31" s="166">
        <f>'step 2 results'!AC31-'step 1 results'!AC31</f>
        <v>0</v>
      </c>
    </row>
    <row r="32" spans="1:28" ht="12">
      <c r="A32" s="68" t="s">
        <v>277</v>
      </c>
      <c r="B32" s="22" t="s">
        <v>279</v>
      </c>
      <c r="C32" s="25"/>
      <c r="D32" s="39" t="s">
        <v>132</v>
      </c>
      <c r="E32" s="166">
        <f>'step 2 results'!E32-'step 1 results'!E32</f>
        <v>0</v>
      </c>
      <c r="F32" s="166">
        <f>'step 2 results'!G32-'step 1 results'!G32</f>
        <v>-2406.864647456292</v>
      </c>
      <c r="G32" s="166">
        <f>'step 2 results'!H32-'step 1 results'!H32</f>
        <v>0</v>
      </c>
      <c r="H32" s="166">
        <f>'step 2 results'!I32-'step 1 results'!I32</f>
        <v>0</v>
      </c>
      <c r="I32" s="166">
        <f>'step 2 results'!J32-'step 1 results'!J32</f>
        <v>0</v>
      </c>
      <c r="J32" s="166">
        <f>'step 2 results'!K32-'step 1 results'!K32</f>
        <v>0</v>
      </c>
      <c r="K32" s="166">
        <f>'step 2 results'!L32-'step 1 results'!L32</f>
        <v>0</v>
      </c>
      <c r="L32" s="166">
        <f>'step 2 results'!M32-'step 1 results'!M32</f>
        <v>0</v>
      </c>
      <c r="M32" s="166">
        <f>'step 2 results'!N32-'step 1 results'!N32</f>
        <v>-2552.2341188533537</v>
      </c>
      <c r="N32" s="166">
        <f>'step 2 results'!O32-'step 1 results'!O32</f>
        <v>0</v>
      </c>
      <c r="O32" s="166">
        <f>'step 2 results'!P32-'step 1 results'!P32</f>
        <v>-597.577606987541</v>
      </c>
      <c r="P32" s="166">
        <f>'step 2 results'!Q32-'step 1 results'!Q32</f>
        <v>0</v>
      </c>
      <c r="Q32" s="166">
        <f>'step 2 results'!R32-'step 1 results'!R32</f>
        <v>0</v>
      </c>
      <c r="R32" s="166">
        <f>'step 2 results'!S32-'step 1 results'!S32</f>
        <v>0</v>
      </c>
      <c r="S32" s="166">
        <f>'step 2 results'!T32-'step 1 results'!T32</f>
        <v>0</v>
      </c>
      <c r="T32" s="166">
        <f>'step 2 results'!U32-'step 1 results'!U32</f>
        <v>-329.28387839181687</v>
      </c>
      <c r="U32" s="166">
        <f>'step 2 results'!V32-'step 1 results'!V32</f>
        <v>0</v>
      </c>
      <c r="V32" s="166">
        <f>'step 2 results'!W32-'step 1 results'!W32</f>
        <v>0</v>
      </c>
      <c r="W32" s="166">
        <f>'step 2 results'!X32-'step 1 results'!X32</f>
        <v>0</v>
      </c>
      <c r="X32" s="166">
        <f>'step 2 results'!Y32-'step 1 results'!Y32</f>
        <v>0</v>
      </c>
      <c r="Y32" s="166">
        <f>'step 2 results'!Z32-'step 1 results'!Z32</f>
        <v>0</v>
      </c>
      <c r="Z32" s="166">
        <f>'step 2 results'!AA32-'step 1 results'!AA32</f>
        <v>0</v>
      </c>
      <c r="AA32" s="166">
        <f>'step 2 results'!AB32-'step 1 results'!AB32</f>
        <v>0</v>
      </c>
      <c r="AB32" s="166">
        <f>'step 2 results'!AC32-'step 1 results'!AC32</f>
        <v>0</v>
      </c>
    </row>
    <row r="33" spans="1:28" ht="12">
      <c r="A33" s="66" t="s">
        <v>39</v>
      </c>
      <c r="B33" s="22" t="s">
        <v>130</v>
      </c>
      <c r="C33" s="25" t="s">
        <v>131</v>
      </c>
      <c r="D33" s="39" t="s">
        <v>132</v>
      </c>
      <c r="E33" s="166">
        <f>'step 2 results'!E33-'step 1 results'!E33</f>
        <v>-69300</v>
      </c>
      <c r="F33" s="166">
        <f>'step 2 results'!G33-'step 1 results'!G33</f>
        <v>-31970.52059501497</v>
      </c>
      <c r="G33" s="166">
        <f>'step 2 results'!H33-'step 1 results'!H33</f>
        <v>0</v>
      </c>
      <c r="H33" s="166">
        <f>'step 2 results'!I33-'step 1 results'!I33</f>
        <v>0</v>
      </c>
      <c r="I33" s="166">
        <f>'step 2 results'!J33-'step 1 results'!J33</f>
        <v>0</v>
      </c>
      <c r="J33" s="166">
        <f>'step 2 results'!K33-'step 1 results'!K33</f>
        <v>0</v>
      </c>
      <c r="K33" s="166">
        <f>'step 2 results'!L33-'step 1 results'!L33</f>
        <v>0</v>
      </c>
      <c r="L33" s="166">
        <f>'step 2 results'!M33-'step 1 results'!M33</f>
        <v>0</v>
      </c>
      <c r="M33" s="166">
        <f>'step 2 results'!N33-'step 1 results'!N33</f>
        <v>-33901.471587252105</v>
      </c>
      <c r="N33" s="166">
        <f>'step 2 results'!O33-'step 1 results'!O33</f>
        <v>0</v>
      </c>
      <c r="O33" s="166">
        <f>'step 2 results'!P33-'step 1 results'!P33</f>
        <v>-7937.657487929784</v>
      </c>
      <c r="P33" s="166">
        <f>'step 2 results'!Q33-'step 1 results'!Q33</f>
        <v>0</v>
      </c>
      <c r="Q33" s="166">
        <f>'step 2 results'!R33-'step 1 results'!R33</f>
        <v>0</v>
      </c>
      <c r="R33" s="166">
        <f>'step 2 results'!S33-'step 1 results'!S33</f>
        <v>0</v>
      </c>
      <c r="S33" s="166">
        <f>'step 2 results'!T33-'step 1 results'!T33</f>
        <v>0</v>
      </c>
      <c r="T33" s="166">
        <f>'step 2 results'!U33-'step 1 results'!U33</f>
        <v>-4373.8965657491135</v>
      </c>
      <c r="U33" s="166">
        <f>'step 2 results'!V33-'step 1 results'!V33</f>
        <v>0</v>
      </c>
      <c r="V33" s="166">
        <f>'step 2 results'!W33-'step 1 results'!W33</f>
        <v>0</v>
      </c>
      <c r="W33" s="166">
        <f>'step 2 results'!X33-'step 1 results'!X33</f>
        <v>0</v>
      </c>
      <c r="X33" s="166">
        <f>'step 2 results'!Y33-'step 1 results'!Y33</f>
        <v>0</v>
      </c>
      <c r="Y33" s="166">
        <f>'step 2 results'!Z33-'step 1 results'!Z33</f>
        <v>0</v>
      </c>
      <c r="Z33" s="166">
        <f>'step 2 results'!AA33-'step 1 results'!AA33</f>
        <v>0</v>
      </c>
      <c r="AA33" s="166">
        <f>'step 2 results'!AB33-'step 1 results'!AB33</f>
        <v>0</v>
      </c>
      <c r="AB33" s="166">
        <f>'step 2 results'!AC33-'step 1 results'!AC33</f>
        <v>0</v>
      </c>
    </row>
    <row r="34" spans="1:28" ht="12">
      <c r="A34" s="17" t="s">
        <v>40</v>
      </c>
      <c r="B34" s="22" t="s">
        <v>258</v>
      </c>
      <c r="C34" s="25" t="s">
        <v>133</v>
      </c>
      <c r="D34" s="39" t="s">
        <v>134</v>
      </c>
      <c r="E34" s="166">
        <f>'step 2 results'!E34-'step 1 results'!E34</f>
        <v>0</v>
      </c>
      <c r="F34" s="166">
        <f>'step 2 results'!G34-'step 1 results'!G34</f>
        <v>-652.498787233817</v>
      </c>
      <c r="G34" s="166">
        <f>'step 2 results'!H34-'step 1 results'!H34</f>
        <v>-22.327514551235026</v>
      </c>
      <c r="H34" s="166">
        <f>'step 2 results'!I34-'step 1 results'!I34</f>
        <v>-156.60385903175666</v>
      </c>
      <c r="I34" s="166">
        <f>'step 2 results'!J34-'step 1 results'!J34</f>
        <v>-1343.800968715601</v>
      </c>
      <c r="J34" s="166">
        <f>'step 2 results'!K34-'step 1 results'!K34</f>
        <v>-32.95175939345836</v>
      </c>
      <c r="K34" s="166">
        <f>'step 2 results'!L34-'step 1 results'!L34</f>
        <v>-40.67093728663622</v>
      </c>
      <c r="L34" s="166">
        <f>'step 2 results'!M34-'step 1 results'!M34</f>
        <v>-0.1452533474522717</v>
      </c>
      <c r="M34" s="166">
        <f>'step 2 results'!N34-'step 1 results'!N34</f>
        <v>-817.7140947216758</v>
      </c>
      <c r="N34" s="166">
        <f>'step 2 results'!O34-'step 1 results'!O34</f>
        <v>-52.66471369055216</v>
      </c>
      <c r="O34" s="166">
        <f>'step 2 results'!P34-'step 1 results'!P34</f>
        <v>-113.02785479607519</v>
      </c>
      <c r="P34" s="166">
        <f>'step 2 results'!Q34-'step 1 results'!Q34</f>
        <v>0</v>
      </c>
      <c r="Q34" s="166">
        <f>'step 2 results'!R34-'step 1 results'!R34</f>
        <v>-22.493518376894826</v>
      </c>
      <c r="R34" s="166">
        <f>'step 2 results'!S34-'step 1 results'!S34</f>
        <v>-25.357084369525182</v>
      </c>
      <c r="S34" s="166">
        <f>'step 2 results'!T34-'step 1 results'!T34</f>
        <v>-2.7805640798006266</v>
      </c>
      <c r="T34" s="166">
        <f>'step 2 results'!U34-'step 1 results'!U34</f>
        <v>-237.65522691012666</v>
      </c>
      <c r="U34" s="166">
        <f>'step 2 results'!V34-'step 1 results'!V34</f>
        <v>-7.594675023933064</v>
      </c>
      <c r="V34" s="166">
        <f>'step 2 results'!W34-'step 1 results'!W34</f>
        <v>-74.01695576603652</v>
      </c>
      <c r="W34" s="166">
        <f>'step 2 results'!X34-'step 1 results'!X34</f>
        <v>-2.429880998094461</v>
      </c>
      <c r="X34" s="166">
        <f>'step 2 results'!Y34-'step 1 results'!Y34</f>
        <v>-32.78575556779879</v>
      </c>
      <c r="Y34" s="166">
        <f>'step 2 results'!Z34-'step 1 results'!Z34</f>
        <v>-8.051185544497343</v>
      </c>
      <c r="Z34" s="166">
        <f>'step 2 results'!AA34-'step 1 results'!AA34</f>
        <v>-15.832614872297654</v>
      </c>
      <c r="AA34" s="166">
        <f>'step 2 results'!AB34-'step 1 results'!AB34</f>
        <v>-689.8496480072572</v>
      </c>
      <c r="AB34" s="166">
        <f>'step 2 results'!AC34-'step 1 results'!AC34</f>
        <v>-25.855095846504582</v>
      </c>
    </row>
    <row r="35" spans="1:28" ht="12">
      <c r="A35" s="68" t="s">
        <v>239</v>
      </c>
      <c r="B35" s="22" t="s">
        <v>141</v>
      </c>
      <c r="C35" s="25" t="s">
        <v>113</v>
      </c>
      <c r="D35" s="39" t="s">
        <v>114</v>
      </c>
      <c r="E35" s="166">
        <f>'step 2 results'!E35-'step 1 results'!E35</f>
        <v>-2100</v>
      </c>
      <c r="F35" s="166">
        <f>'step 2 results'!G35-'step 1 results'!G35</f>
        <v>-441.26338720299736</v>
      </c>
      <c r="G35" s="166">
        <f>'step 2 results'!H35-'step 1 results'!H35</f>
        <v>-115.639870143483</v>
      </c>
      <c r="H35" s="166">
        <f>'step 2 results'!I35-'step 1 results'!I35</f>
        <v>-72.09584898006801</v>
      </c>
      <c r="I35" s="166">
        <f>'step 2 results'!J35-'step 1 results'!J35</f>
        <v>-480.41038201503125</v>
      </c>
      <c r="J35" s="166">
        <f>'step 2 results'!K35-'step 1 results'!K35</f>
        <v>-108.9321615768365</v>
      </c>
      <c r="K35" s="166">
        <f>'step 2 results'!L35-'step 1 results'!L35</f>
        <v>-34.50319657358693</v>
      </c>
      <c r="L35" s="166">
        <f>'step 2 results'!M35-'step 1 results'!M35</f>
        <v>-33.9519658648133</v>
      </c>
      <c r="M35" s="166">
        <f>'step 2 results'!N35-'step 1 results'!N35</f>
        <v>-467.9147510062621</v>
      </c>
      <c r="N35" s="166">
        <f>'step 2 results'!O35-'step 1 results'!O35</f>
        <v>-36.78183049183144</v>
      </c>
      <c r="O35" s="166">
        <f>'step 2 results'!P35-'step 1 results'!P35</f>
        <v>-109.55710336875995</v>
      </c>
      <c r="P35" s="166">
        <f>'step 2 results'!Q35-'step 1 results'!Q35</f>
        <v>-0.5704596869866689</v>
      </c>
      <c r="Q35" s="166">
        <f>'step 2 results'!R35-'step 1 results'!R35</f>
        <v>-20.22568025040937</v>
      </c>
      <c r="R35" s="166">
        <f>'step 2 results'!S35-'step 1 results'!S35</f>
        <v>-20.174402975174615</v>
      </c>
      <c r="S35" s="166">
        <f>'step 2 results'!T35-'step 1 results'!T35</f>
        <v>-11.841845749526641</v>
      </c>
      <c r="T35" s="166">
        <f>'step 2 results'!U35-'step 1 results'!U35</f>
        <v>-60.36937709981953</v>
      </c>
      <c r="U35" s="166">
        <f>'step 2 results'!V35-'step 1 results'!V35</f>
        <v>-3.586204436730796</v>
      </c>
      <c r="V35" s="166">
        <f>'step 2 results'!W35-'step 1 results'!W35</f>
        <v>-18.834784159666583</v>
      </c>
      <c r="W35" s="166">
        <f>'step 2 results'!X35-'step 1 results'!X35</f>
        <v>0</v>
      </c>
      <c r="X35" s="166">
        <f>'step 2 results'!Y35-'step 1 results'!Y35</f>
        <v>-18.254709983573406</v>
      </c>
      <c r="Y35" s="166">
        <f>'step 2 results'!Z35-'step 1 results'!Z35</f>
        <v>0</v>
      </c>
      <c r="Z35" s="166">
        <f>'step 2 results'!AA35-'step 1 results'!AA35</f>
        <v>0</v>
      </c>
      <c r="AA35" s="166">
        <f>'step 2 results'!AB35-'step 1 results'!AB35</f>
        <v>-143.05718824556698</v>
      </c>
      <c r="AB35" s="166">
        <f>'step 2 results'!AC35-'step 1 results'!AC35</f>
        <v>0</v>
      </c>
    </row>
    <row r="36" spans="1:28" ht="12">
      <c r="A36" s="98" t="s">
        <v>237</v>
      </c>
      <c r="B36" s="17" t="s">
        <v>238</v>
      </c>
      <c r="C36" s="25" t="s">
        <v>133</v>
      </c>
      <c r="D36" s="39" t="s">
        <v>134</v>
      </c>
      <c r="E36" s="166">
        <f>'step 2 results'!E36-'step 1 results'!E36</f>
        <v>0</v>
      </c>
      <c r="F36" s="166">
        <f>'step 2 results'!G36-'step 1 results'!G36</f>
        <v>-75.84432284505237</v>
      </c>
      <c r="G36" s="166">
        <f>'step 2 results'!H36-'step 1 results'!H36</f>
        <v>-2.595277194507119</v>
      </c>
      <c r="H36" s="166">
        <f>'step 2 results'!I36-'step 1 results'!I36</f>
        <v>-18.20311987634318</v>
      </c>
      <c r="I36" s="166">
        <f>'step 2 results'!J36-'step 1 results'!J36</f>
        <v>-156.1990252010046</v>
      </c>
      <c r="J36" s="166">
        <f>'step 2 results'!K36-'step 1 results'!K36</f>
        <v>-3.830204632785602</v>
      </c>
      <c r="K36" s="166">
        <f>'step 2 results'!L36-'step 1 results'!L36</f>
        <v>-4.727456599659817</v>
      </c>
      <c r="L36" s="166">
        <f>'step 2 results'!M36-'step 1 results'!M36</f>
        <v>-0.01688377357021359</v>
      </c>
      <c r="M36" s="166">
        <f>'step 2 results'!N36-'step 1 results'!N36</f>
        <v>-95.04840929734405</v>
      </c>
      <c r="N36" s="166">
        <f>'step 2 results'!O36-'step 1 results'!O36</f>
        <v>-6.1215739030288745</v>
      </c>
      <c r="O36" s="166">
        <f>'step 2 results'!P36-'step 1 results'!P36</f>
        <v>-13.137987805279067</v>
      </c>
      <c r="P36" s="166">
        <f>'step 2 results'!Q36-'step 1 results'!Q36</f>
        <v>0</v>
      </c>
      <c r="Q36" s="166">
        <f>'step 2 results'!R36-'step 1 results'!R36</f>
        <v>-2.614572935730216</v>
      </c>
      <c r="R36" s="166">
        <f>'step 2 results'!S36-'step 1 results'!S36</f>
        <v>-2.947424471828718</v>
      </c>
      <c r="S36" s="166">
        <f>'step 2 results'!T36-'step 1 results'!T36</f>
        <v>-0.3232036654869459</v>
      </c>
      <c r="T36" s="166">
        <f>'step 2 results'!U36-'step 1 results'!U36</f>
        <v>-27.624265528522358</v>
      </c>
      <c r="U36" s="166">
        <f>'step 2 results'!V36-'step 1 results'!V36</f>
        <v>-0.8827801609568819</v>
      </c>
      <c r="V36" s="166">
        <f>'step 2 results'!W36-'step 1 results'!W36</f>
        <v>-8.603488617850275</v>
      </c>
      <c r="W36" s="166">
        <f>'step 2 results'!X36-'step 1 results'!X36</f>
        <v>-0.2824414121531449</v>
      </c>
      <c r="X36" s="166">
        <f>'step 2 results'!Y36-'step 1 results'!Y36</f>
        <v>-3.810908891562498</v>
      </c>
      <c r="Y36" s="166">
        <f>'step 2 results'!Z36-'step 1 results'!Z36</f>
        <v>-0.9358434493204104</v>
      </c>
      <c r="Z36" s="166">
        <f>'step 2 results'!AA36-'step 1 results'!AA36</f>
        <v>-1.8403313191532824</v>
      </c>
      <c r="AA36" s="166">
        <f>'step 2 results'!AB36-'step 1 results'!AB36</f>
        <v>-80.18586462024996</v>
      </c>
      <c r="AB36" s="166">
        <f>'step 2 results'!AC36-'step 1 results'!AC36</f>
        <v>-3.0053116954980226</v>
      </c>
    </row>
    <row r="37" spans="1:28" ht="12">
      <c r="A37" s="65" t="s">
        <v>41</v>
      </c>
      <c r="B37" s="60" t="s">
        <v>205</v>
      </c>
      <c r="C37" s="43" t="s">
        <v>135</v>
      </c>
      <c r="D37" s="126" t="s">
        <v>136</v>
      </c>
      <c r="E37" s="166">
        <f>'step 2 results'!E37-'step 1 results'!E37</f>
        <v>-35100</v>
      </c>
      <c r="F37" s="166">
        <f>'step 2 results'!G37-'step 1 results'!G37</f>
        <v>-4698.263435111352</v>
      </c>
      <c r="G37" s="166">
        <f>'step 2 results'!H37-'step 1 results'!H37</f>
        <v>-3079.1194756495097</v>
      </c>
      <c r="H37" s="166">
        <f>'step 2 results'!I37-'step 1 results'!I37</f>
        <v>-2217.9563837592286</v>
      </c>
      <c r="I37" s="166">
        <f>'step 2 results'!J37-'step 1 results'!J37</f>
        <v>-7141.108752390457</v>
      </c>
      <c r="J37" s="166">
        <f>'step 2 results'!K37-'step 1 results'!K37</f>
        <v>-2612.544130080496</v>
      </c>
      <c r="K37" s="166">
        <f>'step 2 results'!L37-'step 1 results'!L37</f>
        <v>-550.282376331168</v>
      </c>
      <c r="L37" s="166">
        <f>'step 2 results'!M37-'step 1 results'!M37</f>
        <v>-1659.9802525972482</v>
      </c>
      <c r="M37" s="166">
        <f>'step 2 results'!N37-'step 1 results'!N37</f>
        <v>-8895.066301062354</v>
      </c>
      <c r="N37" s="166">
        <f>'step 2 results'!O37-'step 1 results'!O37</f>
        <v>-791.2486316450559</v>
      </c>
      <c r="O37" s="166">
        <f>'step 2 results'!P37-'step 1 results'!P37</f>
        <v>-1882.8572696173724</v>
      </c>
      <c r="P37" s="166">
        <f>'step 2 results'!Q37-'step 1 results'!Q37</f>
        <v>0</v>
      </c>
      <c r="Q37" s="166">
        <f>'step 2 results'!R37-'step 1 results'!R37</f>
        <v>-151.43267225334148</v>
      </c>
      <c r="R37" s="166">
        <f>'step 2 results'!S37-'step 1 results'!S37</f>
        <v>-76.55479338758187</v>
      </c>
      <c r="S37" s="166">
        <f>'step 2 results'!T37-'step 1 results'!T37</f>
        <v>-389.87157945616855</v>
      </c>
      <c r="T37" s="166">
        <f>'step 2 results'!U37-'step 1 results'!U37</f>
        <v>-304.4693497014705</v>
      </c>
      <c r="U37" s="166">
        <f>'step 2 results'!V37-'step 1 results'!V37</f>
        <v>-30.257370719853952</v>
      </c>
      <c r="V37" s="166">
        <f>'step 2 results'!W37-'step 1 results'!W37</f>
        <v>-728.0630699472931</v>
      </c>
      <c r="W37" s="166">
        <f>'step 2 results'!X37-'step 1 results'!X37</f>
        <v>-95.98512904262088</v>
      </c>
      <c r="X37" s="166">
        <f>'step 2 results'!Y37-'step 1 results'!Y37</f>
        <v>-854.684317283878</v>
      </c>
      <c r="Y37" s="166">
        <f>'step 2 results'!Z37-'step 1 results'!Z37</f>
        <v>-64.52475442667628</v>
      </c>
      <c r="Z37" s="166">
        <f>'step 2 results'!AA37-'step 1 results'!AA37</f>
        <v>-458.4538484010627</v>
      </c>
      <c r="AA37" s="166">
        <f>'step 2 results'!AB37-'step 1 results'!AB37</f>
        <v>-624.1038394263815</v>
      </c>
      <c r="AB37" s="166">
        <f>'step 2 results'!AC37-'step 1 results'!AC37</f>
        <v>-130.1431487588893</v>
      </c>
    </row>
    <row r="38" spans="1:28" ht="12">
      <c r="A38" s="66">
        <v>2629</v>
      </c>
      <c r="B38" s="22" t="s">
        <v>203</v>
      </c>
      <c r="C38" s="25" t="s">
        <v>142</v>
      </c>
      <c r="D38" s="39" t="s">
        <v>143</v>
      </c>
      <c r="E38" s="166">
        <f>'step 2 results'!E38-'step 1 results'!E38</f>
        <v>0</v>
      </c>
      <c r="F38" s="166">
        <f>'step 2 results'!G38-'step 1 results'!G38</f>
        <v>0</v>
      </c>
      <c r="G38" s="166">
        <f>'step 2 results'!H38-'step 1 results'!H38</f>
        <v>0</v>
      </c>
      <c r="H38" s="166">
        <f>'step 2 results'!I38-'step 1 results'!I38</f>
        <v>0</v>
      </c>
      <c r="I38" s="166">
        <f>'step 2 results'!J38-'step 1 results'!J38</f>
        <v>0</v>
      </c>
      <c r="J38" s="166">
        <f>'step 2 results'!K38-'step 1 results'!K38</f>
        <v>0</v>
      </c>
      <c r="K38" s="166">
        <f>'step 2 results'!L38-'step 1 results'!L38</f>
        <v>0</v>
      </c>
      <c r="L38" s="166">
        <f>'step 2 results'!M38-'step 1 results'!M38</f>
        <v>0</v>
      </c>
      <c r="M38" s="166">
        <f>'step 2 results'!N38-'step 1 results'!N38</f>
        <v>0</v>
      </c>
      <c r="N38" s="166">
        <f>'step 2 results'!O38-'step 1 results'!O38</f>
        <v>0</v>
      </c>
      <c r="O38" s="166">
        <f>'step 2 results'!P38-'step 1 results'!P38</f>
        <v>0</v>
      </c>
      <c r="P38" s="166">
        <f>'step 2 results'!Q38-'step 1 results'!Q38</f>
        <v>0</v>
      </c>
      <c r="Q38" s="166">
        <f>'step 2 results'!R38-'step 1 results'!R38</f>
        <v>0</v>
      </c>
      <c r="R38" s="166">
        <f>'step 2 results'!S38-'step 1 results'!S38</f>
        <v>0</v>
      </c>
      <c r="S38" s="166">
        <f>'step 2 results'!T38-'step 1 results'!T38</f>
        <v>0</v>
      </c>
      <c r="T38" s="166">
        <f>'step 2 results'!U38-'step 1 results'!U38</f>
        <v>0</v>
      </c>
      <c r="U38" s="166">
        <f>'step 2 results'!V38-'step 1 results'!V38</f>
        <v>0</v>
      </c>
      <c r="V38" s="166">
        <f>'step 2 results'!W38-'step 1 results'!W38</f>
        <v>0</v>
      </c>
      <c r="W38" s="166">
        <f>'step 2 results'!X38-'step 1 results'!X38</f>
        <v>0</v>
      </c>
      <c r="X38" s="166">
        <f>'step 2 results'!Y38-'step 1 results'!Y38</f>
        <v>0</v>
      </c>
      <c r="Y38" s="166">
        <f>'step 2 results'!Z38-'step 1 results'!Z38</f>
        <v>0</v>
      </c>
      <c r="Z38" s="166">
        <f>'step 2 results'!AA38-'step 1 results'!AA38</f>
        <v>0</v>
      </c>
      <c r="AA38" s="166">
        <f>'step 2 results'!AB38-'step 1 results'!AB38</f>
        <v>0</v>
      </c>
      <c r="AB38" s="166">
        <f>'step 2 results'!AC38-'step 1 results'!AC38</f>
        <v>0</v>
      </c>
    </row>
    <row r="39" spans="1:28" ht="12">
      <c r="A39" s="66">
        <v>2635</v>
      </c>
      <c r="B39" s="22" t="s">
        <v>204</v>
      </c>
      <c r="C39" s="25" t="s">
        <v>142</v>
      </c>
      <c r="D39" s="39" t="s">
        <v>143</v>
      </c>
      <c r="E39" s="166">
        <f>'step 2 results'!E39-'step 1 results'!E39</f>
        <v>0</v>
      </c>
      <c r="F39" s="166">
        <f>'step 2 results'!G39-'step 1 results'!G39</f>
        <v>-60.66257821633826</v>
      </c>
      <c r="G39" s="166">
        <f>'step 2 results'!H39-'step 1 results'!H39</f>
        <v>-125.13823277770348</v>
      </c>
      <c r="H39" s="166">
        <f>'step 2 results'!I39-'step 1 results'!I39</f>
        <v>-87.93185147168288</v>
      </c>
      <c r="I39" s="166">
        <f>'step 2 results'!J39-'step 1 results'!J39</f>
        <v>-245.6545548341628</v>
      </c>
      <c r="J39" s="166">
        <f>'step 2 results'!K39-'step 1 results'!K39</f>
        <v>-83.42548851846891</v>
      </c>
      <c r="K39" s="166">
        <f>'step 2 results'!L39-'step 1 results'!L39</f>
        <v>-9.937108050676358</v>
      </c>
      <c r="L39" s="166">
        <f>'step 2 results'!M39-'step 1 results'!M39</f>
        <v>-79.61241217344195</v>
      </c>
      <c r="M39" s="166">
        <f>'step 2 results'!N39-'step 1 results'!N39</f>
        <v>-246.81003251447373</v>
      </c>
      <c r="N39" s="166">
        <f>'step 2 results'!O39-'step 1 results'!O39</f>
        <v>-25.304961198815363</v>
      </c>
      <c r="O39" s="166">
        <f>'step 2 results'!P39-'step 1 results'!P39</f>
        <v>-57.88943178359136</v>
      </c>
      <c r="P39" s="166">
        <f>'step 2 results'!Q39-'step 1 results'!Q39</f>
        <v>0</v>
      </c>
      <c r="Q39" s="166">
        <f>'step 2 results'!R39-'step 1 results'!R39</f>
        <v>0</v>
      </c>
      <c r="R39" s="166">
        <f>'step 2 results'!S39-'step 1 results'!S39</f>
        <v>0</v>
      </c>
      <c r="S39" s="166">
        <f>'step 2 results'!T39-'step 1 results'!T39</f>
        <v>-16.754426364512483</v>
      </c>
      <c r="T39" s="166">
        <f>'step 2 results'!U39-'step 1 results'!U39</f>
        <v>0</v>
      </c>
      <c r="U39" s="166">
        <f>'step 2 results'!V39-'step 1 results'!V39</f>
        <v>0</v>
      </c>
      <c r="V39" s="166">
        <f>'step 2 results'!W39-'step 1 results'!W39</f>
        <v>-29.23358531187347</v>
      </c>
      <c r="W39" s="166">
        <f>'step 2 results'!X39-'step 1 results'!X39</f>
        <v>0</v>
      </c>
      <c r="X39" s="166">
        <f>'step 2 results'!Y39-'step 1 results'!Y39</f>
        <v>-37.437476842083015</v>
      </c>
      <c r="Y39" s="166">
        <f>'step 2 results'!Z39-'step 1 results'!Z39</f>
        <v>0</v>
      </c>
      <c r="Z39" s="166">
        <f>'step 2 results'!AA39-'step 1 results'!AA39</f>
        <v>0</v>
      </c>
      <c r="AA39" s="166">
        <f>'step 2 results'!AB39-'step 1 results'!AB39</f>
        <v>0</v>
      </c>
      <c r="AB39" s="166">
        <f>'step 2 results'!AC39-'step 1 results'!AC39</f>
        <v>0</v>
      </c>
    </row>
    <row r="40" spans="1:28" ht="12">
      <c r="A40" s="67" t="s">
        <v>43</v>
      </c>
      <c r="B40" s="23" t="s">
        <v>88</v>
      </c>
      <c r="C40" s="24" t="s">
        <v>142</v>
      </c>
      <c r="D40" s="107" t="s">
        <v>143</v>
      </c>
      <c r="E40" s="166">
        <f>'step 2 results'!E40-'step 1 results'!E40</f>
        <v>0</v>
      </c>
      <c r="F40" s="166">
        <f>'step 2 results'!G40-'step 1 results'!G40</f>
        <v>-5.891511439753231</v>
      </c>
      <c r="G40" s="166">
        <f>'step 2 results'!H40-'step 1 results'!H40</f>
        <v>-12.153346455772407</v>
      </c>
      <c r="H40" s="166">
        <f>'step 2 results'!I40-'step 1 results'!I40</f>
        <v>-8.539886106038466</v>
      </c>
      <c r="I40" s="166">
        <f>'step 2 results'!J40-'step 1 results'!J40</f>
        <v>-23.857815849478357</v>
      </c>
      <c r="J40" s="166">
        <f>'step 2 results'!K40-'step 1 results'!K40</f>
        <v>-8.102230970514938</v>
      </c>
      <c r="K40" s="166">
        <f>'step 2 results'!L40-'step 1 results'!L40</f>
        <v>-0.9650856834705337</v>
      </c>
      <c r="L40" s="166">
        <f>'step 2 results'!M40-'step 1 results'!M40</f>
        <v>-7.731907394278096</v>
      </c>
      <c r="M40" s="166">
        <f>'step 2 results'!N40-'step 1 results'!N40</f>
        <v>-23.970035115024075</v>
      </c>
      <c r="N40" s="166">
        <f>'step 2 results'!O40-'step 1 results'!O40</f>
        <v>-2.4576019148807973</v>
      </c>
      <c r="O40" s="166">
        <f>'step 2 results'!P40-'step 1 results'!P40</f>
        <v>-5.6221852025191765</v>
      </c>
      <c r="P40" s="166">
        <f>'step 2 results'!Q40-'step 1 results'!Q40</f>
        <v>0</v>
      </c>
      <c r="Q40" s="166">
        <f>'step 2 results'!R40-'step 1 results'!R40</f>
        <v>0</v>
      </c>
      <c r="R40" s="166">
        <f>'step 2 results'!S40-'step 1 results'!S40</f>
        <v>0</v>
      </c>
      <c r="S40" s="166">
        <f>'step 2 results'!T40-'step 1 results'!T40</f>
        <v>-1.6271793500345666</v>
      </c>
      <c r="T40" s="166">
        <f>'step 2 results'!U40-'step 1 results'!U40</f>
        <v>0</v>
      </c>
      <c r="U40" s="166">
        <f>'step 2 results'!V40-'step 1 results'!V40</f>
        <v>0</v>
      </c>
      <c r="V40" s="166">
        <f>'step 2 results'!W40-'step 1 results'!W40</f>
        <v>-2.839147417631466</v>
      </c>
      <c r="W40" s="166">
        <f>'step 2 results'!X40-'step 1 results'!X40</f>
        <v>0</v>
      </c>
      <c r="X40" s="166">
        <f>'step 2 results'!Y40-'step 1 results'!Y40</f>
        <v>-3.635904202834354</v>
      </c>
      <c r="Y40" s="166">
        <f>'step 2 results'!Z40-'step 1 results'!Z40</f>
        <v>0</v>
      </c>
      <c r="Z40" s="166">
        <f>'step 2 results'!AA40-'step 1 results'!AA40</f>
        <v>0</v>
      </c>
      <c r="AA40" s="166">
        <f>'step 2 results'!AB40-'step 1 results'!AB40</f>
        <v>0</v>
      </c>
      <c r="AB40" s="166">
        <f>'step 2 results'!AC40-'step 1 results'!AC40</f>
        <v>0</v>
      </c>
    </row>
    <row r="41" spans="1:28" ht="12">
      <c r="A41" s="65" t="s">
        <v>44</v>
      </c>
      <c r="B41" s="60" t="s">
        <v>144</v>
      </c>
      <c r="C41" s="43" t="s">
        <v>90</v>
      </c>
      <c r="D41" s="126" t="s">
        <v>91</v>
      </c>
      <c r="E41" s="166">
        <f>'step 2 results'!E41-'step 1 results'!E41</f>
        <v>-178500</v>
      </c>
      <c r="F41" s="166">
        <f>'step 2 results'!G41-'step 1 results'!G41</f>
        <v>-30072.456718584872</v>
      </c>
      <c r="G41" s="166">
        <f>'step 2 results'!H41-'step 1 results'!H41</f>
        <v>-7880.950676365217</v>
      </c>
      <c r="H41" s="166">
        <f>'step 2 results'!I41-'step 1 results'!I41</f>
        <v>-4913.390416969545</v>
      </c>
      <c r="I41" s="166">
        <f>'step 2 results'!J41-'step 1 results'!J41</f>
        <v>-32740.35607594991</v>
      </c>
      <c r="J41" s="166">
        <f>'step 2 results'!K41-'step 1 results'!K41</f>
        <v>-7423.814912553105</v>
      </c>
      <c r="K41" s="166">
        <f>'step 2 results'!L41-'step 1 results'!L41</f>
        <v>-2351.4207516489187</v>
      </c>
      <c r="L41" s="166">
        <f>'step 2 results'!M41-'step 1 results'!M41</f>
        <v>-2313.853933026996</v>
      </c>
      <c r="M41" s="166">
        <f>'step 2 results'!N41-'step 1 results'!N41</f>
        <v>-31888.768716607534</v>
      </c>
      <c r="N41" s="166">
        <f>'step 2 results'!O41-'step 1 results'!O41</f>
        <v>-2506.7114960686085</v>
      </c>
      <c r="O41" s="166">
        <f>'step 2 results'!P41-'step 1 results'!P41</f>
        <v>-7466.405201107031</v>
      </c>
      <c r="P41" s="166">
        <f>'step 2 results'!Q41-'step 1 results'!Q41</f>
        <v>-38.877289038965955</v>
      </c>
      <c r="Q41" s="166">
        <f>'step 2 results'!R41-'step 1 results'!R41</f>
        <v>-1378.3964669939014</v>
      </c>
      <c r="R41" s="166">
        <f>'step 2 results'!S41-'step 1 results'!S41</f>
        <v>-1374.9018792151182</v>
      </c>
      <c r="S41" s="166">
        <f>'step 2 results'!T41-'step 1 results'!T41</f>
        <v>-807.0313651628057</v>
      </c>
      <c r="T41" s="166">
        <f>'step 2 results'!U41-'step 1 results'!U41</f>
        <v>-4114.221874308998</v>
      </c>
      <c r="U41" s="166">
        <f>'step 2 results'!V41-'step 1 results'!V41</f>
        <v>-244.402732778668</v>
      </c>
      <c r="V41" s="166">
        <f>'step 2 results'!W41-'step 1 results'!W41</f>
        <v>-1283.6057734943988</v>
      </c>
      <c r="W41" s="166">
        <f>'step 2 results'!X41-'step 1 results'!X41</f>
        <v>-1506.2110150029039</v>
      </c>
      <c r="X41" s="166">
        <f>'step 2 results'!Y41-'step 1 results'!Y41</f>
        <v>-1244.0732492469106</v>
      </c>
      <c r="Y41" s="166">
        <f>'step 2 results'!Z41-'step 1 results'!Z41</f>
        <v>-1184.8836687437652</v>
      </c>
      <c r="Z41" s="166">
        <f>'step 2 results'!AA41-'step 1 results'!AA41</f>
        <v>-6624.864781628741</v>
      </c>
      <c r="AA41" s="166">
        <f>'step 2 results'!AB41-'step 1 results'!AB41</f>
        <v>-9749.463079333495</v>
      </c>
      <c r="AB41" s="166">
        <f>'step 2 results'!AC41-'step 1 results'!AC41</f>
        <v>-451.02023519924023</v>
      </c>
    </row>
    <row r="42" spans="1:28" ht="12">
      <c r="A42" s="66" t="s">
        <v>45</v>
      </c>
      <c r="B42" s="22" t="s">
        <v>254</v>
      </c>
      <c r="C42" s="25" t="s">
        <v>100</v>
      </c>
      <c r="D42" s="39" t="s">
        <v>101</v>
      </c>
      <c r="E42" s="166">
        <f>'step 2 results'!E42-'step 1 results'!E42</f>
        <v>-117509.3999999999</v>
      </c>
      <c r="F42" s="166">
        <f>'step 2 results'!G42-'step 1 results'!G42</f>
        <v>-17102.661517449946</v>
      </c>
      <c r="G42" s="166">
        <f>'step 2 results'!H42-'step 1 results'!H42</f>
        <v>-1627.9143047906327</v>
      </c>
      <c r="H42" s="166">
        <f>'step 2 results'!I42-'step 1 results'!I42</f>
        <v>-1947.8626593176596</v>
      </c>
      <c r="I42" s="166">
        <f>'step 2 results'!J42-'step 1 results'!J42</f>
        <v>-24040.664538940764</v>
      </c>
      <c r="J42" s="166">
        <f>'step 2 results'!K42-'step 1 results'!K42</f>
        <v>-12117.101693259465</v>
      </c>
      <c r="K42" s="166">
        <f>'step 2 results'!L42-'step 1 results'!L42</f>
        <v>-1179.1327605958395</v>
      </c>
      <c r="L42" s="166">
        <f>'step 2 results'!M42-'step 1 results'!M42</f>
        <v>-1136.551545854074</v>
      </c>
      <c r="M42" s="166">
        <f>'step 2 results'!N42-'step 1 results'!N42</f>
        <v>-25369.95445000718</v>
      </c>
      <c r="N42" s="166">
        <f>'step 2 results'!O42-'step 1 results'!O42</f>
        <v>-2920.782268208466</v>
      </c>
      <c r="O42" s="166">
        <f>'step 2 results'!P42-'step 1 results'!P42</f>
        <v>-3680.528975935158</v>
      </c>
      <c r="P42" s="166">
        <f>'step 2 results'!Q42-'step 1 results'!Q42</f>
        <v>-420.56454079672767</v>
      </c>
      <c r="Q42" s="166">
        <f>'step 2 results'!R42-'step 1 results'!R42</f>
        <v>-1.7566140807307562</v>
      </c>
      <c r="R42" s="166">
        <f>'step 2 results'!S42-'step 1 results'!S42</f>
        <v>-770.9089896067762</v>
      </c>
      <c r="S42" s="166">
        <f>'step 2 results'!T42-'step 1 results'!T42</f>
        <v>-219.15428328711823</v>
      </c>
      <c r="T42" s="166">
        <f>'step 2 results'!U42-'step 1 results'!U42</f>
        <v>-3688.4448571090834</v>
      </c>
      <c r="U42" s="166">
        <f>'step 2 results'!V42-'step 1 results'!V42</f>
        <v>-395.5272312409961</v>
      </c>
      <c r="V42" s="166">
        <f>'step 2 results'!W42-'step 1 results'!W42</f>
        <v>-392.8811923092626</v>
      </c>
      <c r="W42" s="166">
        <f>'step 2 results'!X42-'step 1 results'!X42</f>
        <v>-44.182179473569704</v>
      </c>
      <c r="X42" s="166">
        <f>'step 2 results'!Y42-'step 1 results'!Y42</f>
        <v>-239.45540551125987</v>
      </c>
      <c r="Y42" s="166">
        <f>'step 2 results'!Z42-'step 1 results'!Z42</f>
        <v>-201.0767231904838</v>
      </c>
      <c r="Z42" s="166">
        <f>'step 2 results'!AA42-'step 1 results'!AA42</f>
        <v>-16549.127961428283</v>
      </c>
      <c r="AA42" s="166">
        <f>'step 2 results'!AB42-'step 1 results'!AB42</f>
        <v>-1975.3236515923745</v>
      </c>
      <c r="AB42" s="166">
        <f>'step 2 results'!AC42-'step 1 results'!AC42</f>
        <v>-882.9542852118684</v>
      </c>
    </row>
    <row r="43" spans="1:28" ht="12">
      <c r="A43" s="66" t="s">
        <v>46</v>
      </c>
      <c r="B43" s="22" t="s">
        <v>145</v>
      </c>
      <c r="C43" s="25" t="s">
        <v>146</v>
      </c>
      <c r="D43" s="39" t="s">
        <v>147</v>
      </c>
      <c r="E43" s="166">
        <f>'step 2 results'!E43-'step 1 results'!E43</f>
        <v>-39700</v>
      </c>
      <c r="F43" s="166">
        <f>'step 2 results'!G43-'step 1 results'!G43</f>
        <v>-8710.702899630996</v>
      </c>
      <c r="G43" s="166">
        <f>'step 2 results'!H43-'step 1 results'!H43</f>
        <v>-1346.5031823706013</v>
      </c>
      <c r="H43" s="166">
        <f>'step 2 results'!I43-'step 1 results'!I43</f>
        <v>-1738.0517184859636</v>
      </c>
      <c r="I43" s="166">
        <f>'step 2 results'!J43-'step 1 results'!J43</f>
        <v>-13472.50720222696</v>
      </c>
      <c r="J43" s="166">
        <f>'step 2 results'!K43-'step 1 results'!K43</f>
        <v>-1343.4629937849459</v>
      </c>
      <c r="K43" s="166">
        <f>'step 2 results'!L43-'step 1 results'!L43</f>
        <v>-615.93060294928</v>
      </c>
      <c r="L43" s="166">
        <f>'step 2 results'!M43-'step 1 results'!M43</f>
        <v>-354.9657765422344</v>
      </c>
      <c r="M43" s="166">
        <f>'step 2 results'!N43-'step 1 results'!N43</f>
        <v>-10029.091524216114</v>
      </c>
      <c r="N43" s="166">
        <f>'step 2 results'!O43-'step 1 results'!O43</f>
        <v>-715.2248041968924</v>
      </c>
      <c r="O43" s="166">
        <f>'step 2 results'!P43-'step 1 results'!P43</f>
        <v>-1854.2711478469137</v>
      </c>
      <c r="P43" s="166">
        <f>'step 2 results'!Q43-'step 1 results'!Q43</f>
        <v>-5.94875230008995</v>
      </c>
      <c r="Q43" s="166">
        <f>'step 2 results'!R43-'step 1 results'!R43</f>
        <v>-352.569664321627</v>
      </c>
      <c r="R43" s="166">
        <f>'step 2 results'!S43-'step 1 results'!S43</f>
        <v>-370.0686828278558</v>
      </c>
      <c r="S43" s="166">
        <f>'step 2 results'!T43-'step 1 results'!T43</f>
        <v>-140.9977609379921</v>
      </c>
      <c r="T43" s="166">
        <f>'step 2 results'!U43-'step 1 results'!U43</f>
        <v>-2126.201284461509</v>
      </c>
      <c r="U43" s="166">
        <f>'step 2 results'!V43-'step 1 results'!V43</f>
        <v>-85.22554057961406</v>
      </c>
      <c r="V43" s="166">
        <f>'step 2 results'!W43-'step 1 results'!W43</f>
        <v>-662.5420044898892</v>
      </c>
      <c r="W43" s="166">
        <f>'step 2 results'!X43-'step 1 results'!X43</f>
        <v>-245.77324697480435</v>
      </c>
      <c r="X43" s="166">
        <f>'step 2 results'!Y43-'step 1 results'!Y43</f>
        <v>-396.83330364840003</v>
      </c>
      <c r="Y43" s="166">
        <f>'step 2 results'!Z43-'step 1 results'!Z43</f>
        <v>-232.00681802049803</v>
      </c>
      <c r="Z43" s="166">
        <f>'step 2 results'!AA43-'step 1 results'!AA43</f>
        <v>-1113.4024029163775</v>
      </c>
      <c r="AA43" s="166">
        <f>'step 2 results'!AB43-'step 1 results'!AB43</f>
        <v>-5836.232011877815</v>
      </c>
      <c r="AB43" s="166">
        <f>'step 2 results'!AC43-'step 1 results'!AC43</f>
        <v>-231.8385680374031</v>
      </c>
    </row>
    <row r="44" spans="1:28" ht="12.75">
      <c r="A44" s="66" t="s">
        <v>47</v>
      </c>
      <c r="B44" s="22" t="s">
        <v>148</v>
      </c>
      <c r="C44" s="25" t="s">
        <v>90</v>
      </c>
      <c r="D44" s="39" t="s">
        <v>91</v>
      </c>
      <c r="E44" s="166">
        <f>'step 2 results'!E44-'step 1 results'!E44</f>
        <v>-4600</v>
      </c>
      <c r="F44" s="166">
        <f>'step 2 results'!G44-'step 1 results'!G44</f>
        <v>-1294.8164607836334</v>
      </c>
      <c r="G44" s="166">
        <f>'step 2 results'!H44-'step 1 results'!H44</f>
        <v>-339.32660566688173</v>
      </c>
      <c r="H44" s="166">
        <f>'step 2 results'!I44-'step 1 results'!I44</f>
        <v>-211.55367683070062</v>
      </c>
      <c r="I44" s="166">
        <f>'step 2 results'!J44-'step 1 results'!J44</f>
        <v>-1409.6870227718537</v>
      </c>
      <c r="J44" s="166">
        <f>'step 2 results'!K44-'step 1 results'!K44</f>
        <v>-319.6439133835129</v>
      </c>
      <c r="K44" s="166">
        <f>'step 2 results'!L44-'step 1 results'!L44</f>
        <v>-101.24408271511902</v>
      </c>
      <c r="L44" s="166">
        <f>'step 2 results'!M44-'step 1 results'!M44</f>
        <v>-99.62658483038945</v>
      </c>
      <c r="M44" s="166">
        <f>'step 2 results'!N44-'step 1 results'!N44</f>
        <v>-1373.0206026988235</v>
      </c>
      <c r="N44" s="166">
        <f>'step 2 results'!O44-'step 1 results'!O44</f>
        <v>-107.93036757583354</v>
      </c>
      <c r="O44" s="166">
        <f>'step 2 results'!P44-'step 1 results'!P44</f>
        <v>-321.4777045900373</v>
      </c>
      <c r="P44" s="166">
        <f>'step 2 results'!Q44-'step 1 results'!Q44</f>
        <v>-1.673922229545905</v>
      </c>
      <c r="Q44" s="166">
        <f>'step 2 results'!R44-'step 1 results'!R44</f>
        <v>-59.349006689124735</v>
      </c>
      <c r="R44" s="166">
        <f>'step 2 results'!S44-'step 1 results'!S44</f>
        <v>-59.198541769615076</v>
      </c>
      <c r="S44" s="166">
        <f>'step 2 results'!T44-'step 1 results'!T44</f>
        <v>-34.74799234928156</v>
      </c>
      <c r="T44" s="166">
        <f>'step 2 results'!U44-'step 1 results'!U44</f>
        <v>-177.14423055031557</v>
      </c>
      <c r="U44" s="166">
        <f>'step 2 results'!V44-'step 1 results'!V44</f>
        <v>-10.52314030821276</v>
      </c>
      <c r="V44" s="166">
        <f>'step 2 results'!W44-'step 1 results'!W44</f>
        <v>-55.26764574742299</v>
      </c>
      <c r="W44" s="166">
        <f>'step 2 results'!X44-'step 1 results'!X44</f>
        <v>-64.85226112019359</v>
      </c>
      <c r="X44" s="166">
        <f>'step 2 results'!Y44-'step 1 results'!Y44</f>
        <v>-53.56551134546896</v>
      </c>
      <c r="Y44" s="166">
        <f>'step 2 results'!Z44-'step 1 results'!Z44</f>
        <v>-51.017011771272564</v>
      </c>
      <c r="Z44" s="166">
        <f>'step 2 results'!AA44-'step 1 results'!AA44</f>
        <v>-285.24387116059734</v>
      </c>
      <c r="AA44" s="166">
        <f>'step 2 results'!AB44-'step 1 results'!AB44</f>
        <v>-419.77831731724746</v>
      </c>
      <c r="AB44" s="166">
        <f>'step 2 results'!AC44-'step 1 results'!AC44</f>
        <v>-19.41937867422638</v>
      </c>
    </row>
    <row r="45" spans="1:28" ht="12.75">
      <c r="A45" s="66" t="s">
        <v>48</v>
      </c>
      <c r="B45" s="22" t="s">
        <v>149</v>
      </c>
      <c r="C45" s="25" t="s">
        <v>90</v>
      </c>
      <c r="D45" s="39" t="s">
        <v>91</v>
      </c>
      <c r="E45" s="166">
        <f>'step 2 results'!E45-'step 1 results'!E45</f>
        <v>-53200</v>
      </c>
      <c r="F45" s="166">
        <f>'step 2 results'!G45-'step 1 results'!G45</f>
        <v>-16641.498952337744</v>
      </c>
      <c r="G45" s="166">
        <f>'step 2 results'!H45-'step 1 results'!H45</f>
        <v>-4361.1612330663265</v>
      </c>
      <c r="H45" s="166">
        <f>'step 2 results'!I45-'step 1 results'!I45</f>
        <v>-2718.9724551467443</v>
      </c>
      <c r="I45" s="166">
        <f>'step 2 results'!J45-'step 1 results'!J45</f>
        <v>-18117.861351858475</v>
      </c>
      <c r="J45" s="166">
        <f>'step 2 results'!K45-'step 1 results'!K45</f>
        <v>-4108.1914007129235</v>
      </c>
      <c r="K45" s="166">
        <f>'step 2 results'!L45-'step 1 results'!L45</f>
        <v>-1301.2294386606445</v>
      </c>
      <c r="L45" s="166">
        <f>'step 2 results'!M45-'step 1 results'!M45</f>
        <v>-1280.44070900714</v>
      </c>
      <c r="M45" s="166">
        <f>'step 2 results'!N45-'step 1 results'!N45</f>
        <v>-17646.60985814329</v>
      </c>
      <c r="N45" s="166">
        <f>'step 2 results'!O45-'step 1 results'!O45</f>
        <v>-1387.1642455422843</v>
      </c>
      <c r="O45" s="166">
        <f>'step 2 results'!P45-'step 1 results'!P45</f>
        <v>-4131.76001863405</v>
      </c>
      <c r="P45" s="166">
        <f>'step 2 results'!Q45-'step 1 results'!Q45</f>
        <v>-21.51391789723158</v>
      </c>
      <c r="Q45" s="166">
        <f>'step 2 results'!R45-'step 1 results'!R45</f>
        <v>-762.7771676934171</v>
      </c>
      <c r="R45" s="166">
        <f>'step 2 results'!S45-'step 1 results'!S45</f>
        <v>-760.8433323768113</v>
      </c>
      <c r="S45" s="166">
        <f>'step 2 results'!T45-'step 1 results'!T45</f>
        <v>-446.5950934284865</v>
      </c>
      <c r="T45" s="166">
        <f>'step 2 results'!U45-'step 1 results'!U45</f>
        <v>-2276.72849118062</v>
      </c>
      <c r="U45" s="166">
        <f>'step 2 results'!V45-'step 1 results'!V45</f>
        <v>-135.24760745506796</v>
      </c>
      <c r="V45" s="166">
        <f>'step 2 results'!W45-'step 1 results'!W45</f>
        <v>-710.3218847305034</v>
      </c>
      <c r="W45" s="166">
        <f>'step 2 results'!X45-'step 1 results'!X45</f>
        <v>-833.5071943982493</v>
      </c>
      <c r="X45" s="166">
        <f>'step 2 results'!Y45-'step 1 results'!Y45</f>
        <v>-688.4453727114105</v>
      </c>
      <c r="Y45" s="166">
        <f>'step 2 results'!Z45-'step 1 results'!Z45</f>
        <v>-655.6910370364112</v>
      </c>
      <c r="Z45" s="166">
        <f>'step 2 results'!AA45-'step 1 results'!AA45</f>
        <v>-3666.0683014540846</v>
      </c>
      <c r="AA45" s="166">
        <f>'step 2 results'!AB45-'step 1 results'!AB45</f>
        <v>-5395.158803913611</v>
      </c>
      <c r="AB45" s="166">
        <f>'step 2 results'!AC45-'step 1 results'!AC45</f>
        <v>-249.58562054934328</v>
      </c>
    </row>
    <row r="46" spans="1:28" ht="12.75">
      <c r="A46" s="66" t="s">
        <v>49</v>
      </c>
      <c r="B46" s="22" t="s">
        <v>150</v>
      </c>
      <c r="C46" s="25" t="s">
        <v>90</v>
      </c>
      <c r="D46" s="39" t="s">
        <v>91</v>
      </c>
      <c r="E46" s="166">
        <f>'step 2 results'!E46-'step 1 results'!E46</f>
        <v>-3500</v>
      </c>
      <c r="F46" s="166">
        <f>'step 2 results'!G46-'step 1 results'!G46</f>
        <v>-2341.674691846849</v>
      </c>
      <c r="G46" s="166">
        <f>'step 2 results'!H46-'step 1 results'!H46</f>
        <v>-613.6719363913071</v>
      </c>
      <c r="H46" s="166">
        <f>'step 2 results'!I46-'step 1 results'!I46</f>
        <v>-382.59468118113364</v>
      </c>
      <c r="I46" s="166">
        <f>'step 2 results'!J46-'step 1 results'!J46</f>
        <v>-2549.4180253562517</v>
      </c>
      <c r="J46" s="166">
        <f>'step 2 results'!K46-'step 1 results'!K46</f>
        <v>-578.0758007355398</v>
      </c>
      <c r="K46" s="166">
        <f>'step 2 results'!L46-'step 1 results'!L46</f>
        <v>-183.09985497848857</v>
      </c>
      <c r="L46" s="166">
        <f>'step 2 results'!M46-'step 1 results'!M46</f>
        <v>-180.17461115011247</v>
      </c>
      <c r="M46" s="166">
        <f>'step 2 results'!N46-'step 1 results'!N46</f>
        <v>-2483.1068295025398</v>
      </c>
      <c r="N46" s="166">
        <f>'step 2 results'!O46-'step 1 results'!O46</f>
        <v>-195.19199661788207</v>
      </c>
      <c r="O46" s="166">
        <f>'step 2 results'!P46-'step 1 results'!P46</f>
        <v>-581.3922108898041</v>
      </c>
      <c r="P46" s="166">
        <f>'step 2 results'!Q46-'step 1 results'!Q46</f>
        <v>-3.0272872177383476</v>
      </c>
      <c r="Q46" s="166">
        <f>'step 2 results'!R46-'step 1 results'!R46</f>
        <v>-107.33263837722848</v>
      </c>
      <c r="R46" s="166">
        <f>'step 2 results'!S46-'step 1 results'!S46</f>
        <v>-107.06052267226323</v>
      </c>
      <c r="S46" s="166">
        <f>'step 2 results'!T46-'step 1 results'!T46</f>
        <v>-62.84172061541108</v>
      </c>
      <c r="T46" s="166">
        <f>'step 2 results'!U46-'step 1 results'!U46</f>
        <v>-320.36522090189465</v>
      </c>
      <c r="U46" s="166">
        <f>'step 2 results'!V46-'step 1 results'!V46</f>
        <v>-19.031092116006732</v>
      </c>
      <c r="V46" s="166">
        <f>'step 2 results'!W46-'step 1 results'!W46</f>
        <v>-99.95149988004619</v>
      </c>
      <c r="W46" s="166">
        <f>'step 2 results'!X46-'step 1 results'!X46</f>
        <v>-117.2852702863322</v>
      </c>
      <c r="X46" s="166">
        <f>'step 2 results'!Y46-'step 1 results'!Y46</f>
        <v>-96.87319096762712</v>
      </c>
      <c r="Y46" s="166">
        <f>'step 2 results'!Z46-'step 1 results'!Z46</f>
        <v>-92.26423121477796</v>
      </c>
      <c r="Z46" s="166">
        <f>'step 2 results'!AA46-'step 1 results'!AA46</f>
        <v>-515.8633476878622</v>
      </c>
      <c r="AA46" s="166">
        <f>'step 2 results'!AB46-'step 1 results'!AB46</f>
        <v>-759.1688023899096</v>
      </c>
      <c r="AB46" s="166">
        <f>'step 2 results'!AC46-'step 1 results'!AC46</f>
        <v>-35.11993317207691</v>
      </c>
    </row>
    <row r="47" spans="1:28" ht="12.75">
      <c r="A47" s="66" t="s">
        <v>50</v>
      </c>
      <c r="B47" s="22" t="s">
        <v>151</v>
      </c>
      <c r="C47" s="25" t="s">
        <v>90</v>
      </c>
      <c r="D47" s="39" t="s">
        <v>91</v>
      </c>
      <c r="E47" s="166">
        <f>'step 2 results'!E47-'step 1 results'!E47</f>
        <v>-282800</v>
      </c>
      <c r="F47" s="166">
        <f>'step 2 results'!G47-'step 1 results'!G47</f>
        <v>-48491.70447447512</v>
      </c>
      <c r="G47" s="166">
        <f>'step 2 results'!H47-'step 1 results'!H47</f>
        <v>-12707.998377134296</v>
      </c>
      <c r="H47" s="166">
        <f>'step 2 results'!I47-'step 1 results'!I47</f>
        <v>-7922.82048310875</v>
      </c>
      <c r="I47" s="166">
        <f>'step 2 results'!J47-'step 1 results'!J47</f>
        <v>-52793.68047915038</v>
      </c>
      <c r="J47" s="166">
        <f>'step 2 results'!K47-'step 1 results'!K47</f>
        <v>-11970.868964298803</v>
      </c>
      <c r="K47" s="166">
        <f>'step 2 results'!L47-'step 1 results'!L47</f>
        <v>-3791.6556419429544</v>
      </c>
      <c r="L47" s="166">
        <f>'step 2 results'!M47-'step 1 results'!M47</f>
        <v>-3731.079311791167</v>
      </c>
      <c r="M47" s="166">
        <f>'step 2 results'!N47-'step 1 results'!N47</f>
        <v>-51420.499599721166</v>
      </c>
      <c r="N47" s="166">
        <f>'step 2 results'!O47-'step 1 results'!O47</f>
        <v>-4042.061285768097</v>
      </c>
      <c r="O47" s="166">
        <f>'step 2 results'!P47-'step 1 results'!P47</f>
        <v>-12039.545617668598</v>
      </c>
      <c r="P47" s="166">
        <f>'step 2 results'!Q47-'step 1 results'!Q47</f>
        <v>-62.68945794778426</v>
      </c>
      <c r="Q47" s="166">
        <f>'step 2 results'!R47-'step 1 results'!R47</f>
        <v>-2222.6582534183544</v>
      </c>
      <c r="R47" s="166">
        <f>'step 2 results'!S47-'step 1 results'!S47</f>
        <v>-2217.023245962373</v>
      </c>
      <c r="S47" s="166">
        <f>'step 2 results'!T47-'step 1 results'!T47</f>
        <v>-1301.334534365522</v>
      </c>
      <c r="T47" s="166">
        <f>'step 2 results'!U47-'step 1 results'!U47</f>
        <v>-6634.164715519175</v>
      </c>
      <c r="U47" s="166">
        <f>'step 2 results'!V47-'step 1 results'!V47</f>
        <v>-394.09833395264377</v>
      </c>
      <c r="V47" s="166">
        <f>'step 2 results'!W47-'step 1 results'!W47</f>
        <v>-2069.808676174882</v>
      </c>
      <c r="W47" s="166">
        <f>'step 2 results'!X47-'step 1 results'!X47</f>
        <v>-2428.7586511208465</v>
      </c>
      <c r="X47" s="166">
        <f>'step 2 results'!Y47-'step 1 results'!Y47</f>
        <v>-2006.0626543290964</v>
      </c>
      <c r="Y47" s="166">
        <f>'step 2 results'!Z47-'step 1 results'!Z47</f>
        <v>-1910.6197155434274</v>
      </c>
      <c r="Z47" s="166">
        <f>'step 2 results'!AA47-'step 1 results'!AA47</f>
        <v>-10682.565384675268</v>
      </c>
      <c r="AA47" s="166">
        <f>'step 2 results'!AB47-'step 1 results'!AB47</f>
        <v>-15720.96642625393</v>
      </c>
      <c r="AB47" s="166">
        <f>'step 2 results'!AC47-'step 1 results'!AC47</f>
        <v>-727.2681497874983</v>
      </c>
    </row>
    <row r="48" spans="1:28" ht="12.75">
      <c r="A48" s="66" t="s">
        <v>51</v>
      </c>
      <c r="B48" s="22" t="s">
        <v>152</v>
      </c>
      <c r="C48" s="25" t="s">
        <v>92</v>
      </c>
      <c r="D48" s="39" t="s">
        <v>93</v>
      </c>
      <c r="E48" s="166">
        <f>'step 2 results'!E48-'step 1 results'!E48</f>
        <v>-12800</v>
      </c>
      <c r="F48" s="166">
        <f>'step 2 results'!G48-'step 1 results'!G48</f>
        <v>-2328.5182713831964</v>
      </c>
      <c r="G48" s="166">
        <f>'step 2 results'!H48-'step 1 results'!H48</f>
        <v>-425.12898218682585</v>
      </c>
      <c r="H48" s="166">
        <f>'step 2 results'!I48-'step 1 results'!I48</f>
        <v>-343.0318710455058</v>
      </c>
      <c r="I48" s="166">
        <f>'step 2 results'!J48-'step 1 results'!J48</f>
        <v>-1421.4654429837137</v>
      </c>
      <c r="J48" s="166">
        <f>'step 2 results'!K48-'step 1 results'!K48</f>
        <v>-618.6385189002367</v>
      </c>
      <c r="K48" s="166">
        <f>'step 2 results'!L48-'step 1 results'!L48</f>
        <v>-196.2133763939196</v>
      </c>
      <c r="L48" s="166">
        <f>'step 2 results'!M48-'step 1 results'!M48</f>
        <v>-141.3965845554094</v>
      </c>
      <c r="M48" s="166">
        <f>'step 2 results'!N48-'step 1 results'!N48</f>
        <v>-2207.599714723845</v>
      </c>
      <c r="N48" s="166">
        <f>'step 2 results'!O48-'step 1 results'!O48</f>
        <v>-187.77455044370254</v>
      </c>
      <c r="O48" s="166">
        <f>'step 2 results'!P48-'step 1 results'!P48</f>
        <v>-567.9486402582925</v>
      </c>
      <c r="P48" s="166">
        <f>'step 2 results'!Q48-'step 1 results'!Q48</f>
        <v>-7.8269043383127155</v>
      </c>
      <c r="Q48" s="166">
        <f>'step 2 results'!R48-'step 1 results'!R48</f>
        <v>-87.04940697719803</v>
      </c>
      <c r="R48" s="166">
        <f>'step 2 results'!S48-'step 1 results'!S48</f>
        <v>-54.07679361016062</v>
      </c>
      <c r="S48" s="166">
        <f>'step 2 results'!T48-'step 1 results'!T48</f>
        <v>-49.594112034581485</v>
      </c>
      <c r="T48" s="166">
        <f>'step 2 results'!U48-'step 1 results'!U48</f>
        <v>-183.91802121518822</v>
      </c>
      <c r="U48" s="166">
        <f>'step 2 results'!V48-'step 1 results'!V48</f>
        <v>-14.657657215385626</v>
      </c>
      <c r="V48" s="166">
        <f>'step 2 results'!W48-'step 1 results'!W48</f>
        <v>-95.04708013743766</v>
      </c>
      <c r="W48" s="166">
        <f>'step 2 results'!X48-'step 1 results'!X48</f>
        <v>-100.98129669939453</v>
      </c>
      <c r="X48" s="166">
        <f>'step 2 results'!Y48-'step 1 results'!Y48</f>
        <v>-85.0144118492367</v>
      </c>
      <c r="Y48" s="166">
        <f>'step 2 results'!Z48-'step 1 results'!Z48</f>
        <v>-43.688356942945575</v>
      </c>
      <c r="Z48" s="166">
        <f>'step 2 results'!AA48-'step 1 results'!AA48</f>
        <v>-494.034201834299</v>
      </c>
      <c r="AA48" s="166">
        <f>'step 2 results'!AB48-'step 1 results'!AB48</f>
        <v>-320.47615581600485</v>
      </c>
      <c r="AB48" s="166">
        <f>'step 2 results'!AC48-'step 1 results'!AC48</f>
        <v>-57.91909210351423</v>
      </c>
    </row>
    <row r="49" spans="1:28" ht="12.75">
      <c r="A49" s="66" t="s">
        <v>52</v>
      </c>
      <c r="B49" s="22" t="s">
        <v>153</v>
      </c>
      <c r="C49" s="25" t="s">
        <v>100</v>
      </c>
      <c r="D49" s="39" t="s">
        <v>101</v>
      </c>
      <c r="E49" s="166">
        <f>'step 2 results'!E49-'step 1 results'!E49</f>
        <v>-2883700</v>
      </c>
      <c r="F49" s="166">
        <f>'step 2 results'!G49-'step 1 results'!G49</f>
        <v>-407457.3515350092</v>
      </c>
      <c r="G49" s="166">
        <f>'step 2 results'!H49-'step 1 results'!H49</f>
        <v>-38783.767688974855</v>
      </c>
      <c r="H49" s="166">
        <f>'step 2 results'!I49-'step 1 results'!I49</f>
        <v>-46406.28357812774</v>
      </c>
      <c r="I49" s="166">
        <f>'step 2 results'!J49-'step 1 results'!J49</f>
        <v>-572749.7730212323</v>
      </c>
      <c r="J49" s="166">
        <f>'step 2 results'!K49-'step 1 results'!K49</f>
        <v>-288680.34131286666</v>
      </c>
      <c r="K49" s="166">
        <f>'step 2 results'!L49-'step 1 results'!L49</f>
        <v>-28091.903195905674</v>
      </c>
      <c r="L49" s="166">
        <f>'step 2 results'!M49-'step 1 results'!M49</f>
        <v>-27077.439513389312</v>
      </c>
      <c r="M49" s="166">
        <f>'step 2 results'!N49-'step 1 results'!N49</f>
        <v>-604419.0512813833</v>
      </c>
      <c r="N49" s="166">
        <f>'step 2 results'!O49-'step 1 results'!O49</f>
        <v>-69585.32192199328</v>
      </c>
      <c r="O49" s="166">
        <f>'step 2 results'!P49-'step 1 results'!P49</f>
        <v>-87685.68490069755</v>
      </c>
      <c r="P49" s="166">
        <f>'step 2 results'!Q49-'step 1 results'!Q49</f>
        <v>-10019.616757761978</v>
      </c>
      <c r="Q49" s="166">
        <f>'step 2 results'!R49-'step 1 results'!R49</f>
        <v>-41.849937816601255</v>
      </c>
      <c r="R49" s="166">
        <f>'step 2 results'!S49-'step 1 results'!S49</f>
        <v>-18366.29549495649</v>
      </c>
      <c r="S49" s="166">
        <f>'step 2 results'!T49-'step 1 results'!T49</f>
        <v>-5221.1770521572325</v>
      </c>
      <c r="T49" s="166">
        <f>'step 2 results'!U49-'step 1 results'!U49</f>
        <v>-87874.2744938964</v>
      </c>
      <c r="U49" s="166">
        <f>'step 2 results'!V49-'step 1 results'!V49</f>
        <v>-9423.122707363334</v>
      </c>
      <c r="V49" s="166">
        <f>'step 2 results'!W49-'step 1 results'!W49</f>
        <v>-9360.082927614276</v>
      </c>
      <c r="W49" s="166">
        <f>'step 2 results'!X49-'step 1 results'!X49</f>
        <v>-1052.6053979947646</v>
      </c>
      <c r="X49" s="166">
        <f>'step 2 results'!Y49-'step 1 results'!Y49</f>
        <v>-5704.835194265543</v>
      </c>
      <c r="Y49" s="166">
        <f>'step 2 results'!Z49-'step 1 results'!Z49</f>
        <v>-4790.493514880072</v>
      </c>
      <c r="Z49" s="166">
        <f>'step 2 results'!AA49-'step 1 results'!AA49</f>
        <v>-394269.853408345</v>
      </c>
      <c r="AA49" s="166">
        <f>'step 2 results'!AB49-'step 1 results'!AB49</f>
        <v>-47060.51994779229</v>
      </c>
      <c r="AB49" s="166">
        <f>'step 2 results'!AC49-'step 1 results'!AC49</f>
        <v>-21035.68583239772</v>
      </c>
    </row>
    <row r="50" spans="1:28" ht="12.75">
      <c r="A50" s="129" t="s">
        <v>194</v>
      </c>
      <c r="B50" s="23" t="s">
        <v>154</v>
      </c>
      <c r="C50" s="24" t="s">
        <v>155</v>
      </c>
      <c r="D50" s="107" t="s">
        <v>156</v>
      </c>
      <c r="E50" s="166">
        <f>'step 2 results'!E50-'step 1 results'!E50</f>
        <v>0</v>
      </c>
      <c r="F50" s="166">
        <f>'step 2 results'!G50-'step 1 results'!G50</f>
        <v>0</v>
      </c>
      <c r="G50" s="166">
        <f>'step 2 results'!H50-'step 1 results'!H50</f>
        <v>0</v>
      </c>
      <c r="H50" s="166">
        <f>'step 2 results'!I50-'step 1 results'!I50</f>
        <v>0</v>
      </c>
      <c r="I50" s="166">
        <f>'step 2 results'!J50-'step 1 results'!J50</f>
        <v>0</v>
      </c>
      <c r="J50" s="166">
        <f>'step 2 results'!K50-'step 1 results'!K50</f>
        <v>0</v>
      </c>
      <c r="K50" s="166">
        <f>'step 2 results'!L50-'step 1 results'!L50</f>
        <v>0</v>
      </c>
      <c r="L50" s="166">
        <f>'step 2 results'!M50-'step 1 results'!M50</f>
        <v>0</v>
      </c>
      <c r="M50" s="166">
        <f>'step 2 results'!N50-'step 1 results'!N50</f>
        <v>0</v>
      </c>
      <c r="N50" s="166">
        <f>'step 2 results'!O50-'step 1 results'!O50</f>
        <v>0</v>
      </c>
      <c r="O50" s="166">
        <f>'step 2 results'!P50-'step 1 results'!P50</f>
        <v>0</v>
      </c>
      <c r="P50" s="166">
        <f>'step 2 results'!Q50-'step 1 results'!Q50</f>
        <v>0</v>
      </c>
      <c r="Q50" s="166">
        <f>'step 2 results'!R50-'step 1 results'!R50</f>
        <v>0</v>
      </c>
      <c r="R50" s="166">
        <f>'step 2 results'!S50-'step 1 results'!S50</f>
        <v>0</v>
      </c>
      <c r="S50" s="166">
        <f>'step 2 results'!T50-'step 1 results'!T50</f>
        <v>0</v>
      </c>
      <c r="T50" s="166">
        <f>'step 2 results'!U50-'step 1 results'!U50</f>
        <v>0</v>
      </c>
      <c r="U50" s="166">
        <f>'step 2 results'!V50-'step 1 results'!V50</f>
        <v>0</v>
      </c>
      <c r="V50" s="166">
        <f>'step 2 results'!W50-'step 1 results'!W50</f>
        <v>0</v>
      </c>
      <c r="W50" s="166">
        <f>'step 2 results'!X50-'step 1 results'!X50</f>
        <v>0</v>
      </c>
      <c r="X50" s="166">
        <f>'step 2 results'!Y50-'step 1 results'!Y50</f>
        <v>0</v>
      </c>
      <c r="Y50" s="166">
        <f>'step 2 results'!Z50-'step 1 results'!Z50</f>
        <v>0</v>
      </c>
      <c r="Z50" s="166">
        <f>'step 2 results'!AA50-'step 1 results'!AA50</f>
        <v>0</v>
      </c>
      <c r="AA50" s="166">
        <f>'step 2 results'!AB50-'step 1 results'!AB50</f>
        <v>0</v>
      </c>
      <c r="AB50" s="166">
        <f>'step 2 results'!AC50-'step 1 results'!AC50</f>
        <v>0</v>
      </c>
    </row>
    <row r="51" spans="1:28" ht="12.75">
      <c r="A51" s="65" t="s">
        <v>53</v>
      </c>
      <c r="B51" s="60" t="s">
        <v>157</v>
      </c>
      <c r="C51" s="43" t="s">
        <v>118</v>
      </c>
      <c r="D51" s="126" t="s">
        <v>119</v>
      </c>
      <c r="E51" s="166">
        <f>'step 2 results'!E51-'step 1 results'!E51</f>
        <v>-21500</v>
      </c>
      <c r="F51" s="166">
        <f>'step 2 results'!G51-'step 1 results'!G51</f>
        <v>-2252.803954501418</v>
      </c>
      <c r="G51" s="166">
        <f>'step 2 results'!H51-'step 1 results'!H51</f>
        <v>-3553.2161759871087</v>
      </c>
      <c r="H51" s="166">
        <f>'step 2 results'!I51-'step 1 results'!I51</f>
        <v>-1148.7109829218607</v>
      </c>
      <c r="I51" s="166">
        <f>'step 2 results'!J51-'step 1 results'!J51</f>
        <v>-5814.943732756976</v>
      </c>
      <c r="J51" s="166">
        <f>'step 2 results'!K51-'step 1 results'!K51</f>
        <v>-2075.9543822719206</v>
      </c>
      <c r="K51" s="166">
        <f>'step 2 results'!L51-'step 1 results'!L51</f>
        <v>-505.400383022823</v>
      </c>
      <c r="L51" s="166">
        <f>'step 2 results'!M51-'step 1 results'!M51</f>
        <v>-558.9419966335881</v>
      </c>
      <c r="M51" s="166">
        <f>'step 2 results'!N51-'step 1 results'!N51</f>
        <v>-12301.591345358116</v>
      </c>
      <c r="N51" s="166">
        <f>'step 2 results'!O51-'step 1 results'!O51</f>
        <v>-1170.6143703080816</v>
      </c>
      <c r="O51" s="166">
        <f>'step 2 results'!P51-'step 1 results'!P51</f>
        <v>-406.4295214998965</v>
      </c>
      <c r="P51" s="166">
        <f>'step 2 results'!Q51-'step 1 results'!Q51</f>
        <v>0</v>
      </c>
      <c r="Q51" s="166">
        <f>'step 2 results'!R51-'step 1 results'!R51</f>
        <v>-196.31924990613697</v>
      </c>
      <c r="R51" s="166">
        <f>'step 2 results'!S51-'step 1 results'!S51</f>
        <v>0</v>
      </c>
      <c r="S51" s="166">
        <f>'step 2 results'!T51-'step 1 results'!T51</f>
        <v>-117.62930262970985</v>
      </c>
      <c r="T51" s="166">
        <f>'step 2 results'!U51-'step 1 results'!U51</f>
        <v>0</v>
      </c>
      <c r="U51" s="166">
        <f>'step 2 results'!V51-'step 1 results'!V51</f>
        <v>0</v>
      </c>
      <c r="V51" s="166">
        <f>'step 2 results'!W51-'step 1 results'!W51</f>
        <v>-205.24285217459783</v>
      </c>
      <c r="W51" s="166">
        <f>'step 2 results'!X51-'step 1 results'!X51</f>
        <v>0</v>
      </c>
      <c r="X51" s="166">
        <f>'step 2 results'!Y51-'step 1 results'!Y51</f>
        <v>-262.8406486346621</v>
      </c>
      <c r="Y51" s="166">
        <f>'step 2 results'!Z51-'step 1 results'!Z51</f>
        <v>0</v>
      </c>
      <c r="Z51" s="166">
        <f>'step 2 results'!AA51-'step 1 results'!AA51</f>
        <v>0</v>
      </c>
      <c r="AA51" s="166">
        <f>'step 2 results'!AB51-'step 1 results'!AB51</f>
        <v>0</v>
      </c>
      <c r="AB51" s="166">
        <f>'step 2 results'!AC51-'step 1 results'!AC51</f>
        <v>0</v>
      </c>
    </row>
    <row r="52" spans="1:28" ht="12.75">
      <c r="A52" s="66" t="s">
        <v>54</v>
      </c>
      <c r="B52" s="22" t="s">
        <v>158</v>
      </c>
      <c r="C52" s="25" t="s">
        <v>118</v>
      </c>
      <c r="D52" s="39" t="s">
        <v>119</v>
      </c>
      <c r="E52" s="166">
        <f>'step 2 results'!E52-'step 1 results'!E52</f>
        <v>-37900</v>
      </c>
      <c r="F52" s="166">
        <f>'step 2 results'!G52-'step 1 results'!G52</f>
        <v>-3654.595682982952</v>
      </c>
      <c r="G52" s="166">
        <f>'step 2 results'!H52-'step 1 results'!H52</f>
        <v>-5764.1804434516525</v>
      </c>
      <c r="H52" s="166">
        <f>'step 2 results'!I52-'step 1 results'!I52</f>
        <v>-1863.4884721295748</v>
      </c>
      <c r="I52" s="166">
        <f>'step 2 results'!J52-'step 1 results'!J52</f>
        <v>-9433.252378689824</v>
      </c>
      <c r="J52" s="166">
        <f>'step 2 results'!K52-'step 1 results'!K52</f>
        <v>-3367.702683742653</v>
      </c>
      <c r="K52" s="166">
        <f>'step 2 results'!L52-'step 1 results'!L52</f>
        <v>-819.882286819724</v>
      </c>
      <c r="L52" s="166">
        <f>'step 2 results'!M52-'step 1 results'!M52</f>
        <v>-906.739800351188</v>
      </c>
      <c r="M52" s="166">
        <f>'step 2 results'!N52-'step 1 results'!N52</f>
        <v>-19956.17174531985</v>
      </c>
      <c r="N52" s="166">
        <f>'step 2 results'!O52-'step 1 results'!O52</f>
        <v>-1899.0210913015471</v>
      </c>
      <c r="O52" s="166">
        <f>'step 2 results'!P52-'step 1 results'!P52</f>
        <v>-659.3274890797438</v>
      </c>
      <c r="P52" s="166">
        <f>'step 2 results'!Q52-'step 1 results'!Q52</f>
        <v>0</v>
      </c>
      <c r="Q52" s="166">
        <f>'step 2 results'!R52-'step 1 results'!R52</f>
        <v>-318.4775496153652</v>
      </c>
      <c r="R52" s="166">
        <f>'step 2 results'!S52-'step 1 results'!S52</f>
        <v>0</v>
      </c>
      <c r="S52" s="166">
        <f>'step 2 results'!T52-'step 1 results'!T52</f>
        <v>-190.82332518276144</v>
      </c>
      <c r="T52" s="166">
        <f>'step 2 results'!U52-'step 1 results'!U52</f>
        <v>0</v>
      </c>
      <c r="U52" s="166">
        <f>'step 2 results'!V52-'step 1 results'!V52</f>
        <v>0</v>
      </c>
      <c r="V52" s="166">
        <f>'step 2 results'!W52-'step 1 results'!W52</f>
        <v>-332.9538018706098</v>
      </c>
      <c r="W52" s="166">
        <f>'step 2 results'!X52-'step 1 results'!X52</f>
        <v>0</v>
      </c>
      <c r="X52" s="166">
        <f>'step 2 results'!Y52-'step 1 results'!Y52</f>
        <v>-426.3914300635479</v>
      </c>
      <c r="Y52" s="166">
        <f>'step 2 results'!Z52-'step 1 results'!Z52</f>
        <v>0</v>
      </c>
      <c r="Z52" s="166">
        <f>'step 2 results'!AA52-'step 1 results'!AA52</f>
        <v>0</v>
      </c>
      <c r="AA52" s="166">
        <f>'step 2 results'!AB52-'step 1 results'!AB52</f>
        <v>0</v>
      </c>
      <c r="AB52" s="166">
        <f>'step 2 results'!AC52-'step 1 results'!AC52</f>
        <v>0</v>
      </c>
    </row>
    <row r="53" spans="1:28" ht="12.75">
      <c r="A53" s="66" t="s">
        <v>55</v>
      </c>
      <c r="B53" s="22" t="s">
        <v>159</v>
      </c>
      <c r="C53" s="25" t="s">
        <v>118</v>
      </c>
      <c r="D53" s="39" t="s">
        <v>119</v>
      </c>
      <c r="E53" s="166">
        <f>'step 2 results'!E53-'step 1 results'!E53</f>
        <v>-33800</v>
      </c>
      <c r="F53" s="166">
        <f>'step 2 results'!G53-'step 1 results'!G53</f>
        <v>-3357.104784041614</v>
      </c>
      <c r="G53" s="166">
        <f>'step 2 results'!H53-'step 1 results'!H53</f>
        <v>-5294.96541379267</v>
      </c>
      <c r="H53" s="166">
        <f>'step 2 results'!I53-'step 1 results'!I53</f>
        <v>-1711.7970378836544</v>
      </c>
      <c r="I53" s="166">
        <f>'step 2 results'!J53-'step 1 results'!J53</f>
        <v>-8665.368056179403</v>
      </c>
      <c r="J53" s="166">
        <f>'step 2 results'!K53-'step 1 results'!K53</f>
        <v>-3093.5654095651553</v>
      </c>
      <c r="K53" s="166">
        <f>'step 2 results'!L53-'step 1 results'!L53</f>
        <v>-753.1423408202791</v>
      </c>
      <c r="L53" s="166">
        <f>'step 2 results'!M53-'step 1 results'!M53</f>
        <v>-832.9294908911288</v>
      </c>
      <c r="M53" s="166">
        <f>'step 2 results'!N53-'step 1 results'!N53</f>
        <v>-18331.70217688399</v>
      </c>
      <c r="N53" s="166">
        <f>'step 2 results'!O53-'step 1 results'!O53</f>
        <v>-1744.4372356399108</v>
      </c>
      <c r="O53" s="166">
        <f>'step 2 results'!P53-'step 1 results'!P53</f>
        <v>-605.6570028105307</v>
      </c>
      <c r="P53" s="166">
        <f>'step 2 results'!Q53-'step 1 results'!Q53</f>
        <v>0</v>
      </c>
      <c r="Q53" s="166">
        <f>'step 2 results'!R53-'step 1 results'!R53</f>
        <v>-292.5528835931109</v>
      </c>
      <c r="R53" s="166">
        <f>'step 2 results'!S53-'step 1 results'!S53</f>
        <v>0</v>
      </c>
      <c r="S53" s="166">
        <f>'step 2 results'!T53-'step 1 results'!T53</f>
        <v>-175.28995091322759</v>
      </c>
      <c r="T53" s="166">
        <f>'step 2 results'!U53-'step 1 results'!U53</f>
        <v>0</v>
      </c>
      <c r="U53" s="166">
        <f>'step 2 results'!V53-'step 1 results'!V53</f>
        <v>0</v>
      </c>
      <c r="V53" s="166">
        <f>'step 2 results'!W53-'step 1 results'!W53</f>
        <v>-305.8507419382531</v>
      </c>
      <c r="W53" s="166">
        <f>'step 2 results'!X53-'step 1 results'!X53</f>
        <v>0</v>
      </c>
      <c r="X53" s="166">
        <f>'step 2 results'!Y53-'step 1 results'!Y53</f>
        <v>-391.682373075073</v>
      </c>
      <c r="Y53" s="166">
        <f>'step 2 results'!Z53-'step 1 results'!Z53</f>
        <v>0</v>
      </c>
      <c r="Z53" s="166">
        <f>'step 2 results'!AA53-'step 1 results'!AA53</f>
        <v>0</v>
      </c>
      <c r="AA53" s="166">
        <f>'step 2 results'!AB53-'step 1 results'!AB53</f>
        <v>0</v>
      </c>
      <c r="AB53" s="166">
        <f>'step 2 results'!AC53-'step 1 results'!AC53</f>
        <v>0</v>
      </c>
    </row>
    <row r="54" spans="1:28" ht="12.75">
      <c r="A54" s="66" t="s">
        <v>56</v>
      </c>
      <c r="B54" s="22" t="s">
        <v>160</v>
      </c>
      <c r="C54" s="25" t="s">
        <v>118</v>
      </c>
      <c r="D54" s="39" t="s">
        <v>119</v>
      </c>
      <c r="E54" s="166">
        <f>'step 2 results'!E54-'step 1 results'!E54</f>
        <v>0</v>
      </c>
      <c r="F54" s="166">
        <f>'step 2 results'!G54-'step 1 results'!G54</f>
        <v>-0.0001417197291750938</v>
      </c>
      <c r="G54" s="166">
        <f>'step 2 results'!H54-'step 1 results'!H54</f>
        <v>-0.00022352625631683054</v>
      </c>
      <c r="H54" s="166">
        <f>'step 2 results'!I54-'step 1 results'!I54</f>
        <v>-7.226328286380479E-05</v>
      </c>
      <c r="I54" s="166">
        <f>'step 2 results'!J54-'step 1 results'!J54</f>
        <v>-0.0003658073528001182</v>
      </c>
      <c r="J54" s="166">
        <f>'step 2 results'!K54-'step 1 results'!K54</f>
        <v>-0.0001305944497520528</v>
      </c>
      <c r="K54" s="166">
        <f>'step 2 results'!L54-'step 1 results'!L54</f>
        <v>-3.179380312445801E-05</v>
      </c>
      <c r="L54" s="166">
        <f>'step 2 results'!M54-'step 1 results'!M54</f>
        <v>-3.516200698649996E-05</v>
      </c>
      <c r="M54" s="166">
        <f>'step 2 results'!N54-'step 1 results'!N54</f>
        <v>-0.0007738703540560721</v>
      </c>
      <c r="N54" s="166">
        <f>'step 2 results'!O54-'step 1 results'!O54</f>
        <v>-7.364118444375123E-05</v>
      </c>
      <c r="O54" s="166">
        <f>'step 2 results'!P54-'step 1 results'!P54</f>
        <v>-2.5567729318276555E-05</v>
      </c>
      <c r="P54" s="166">
        <f>'step 2 results'!Q54-'step 1 results'!Q54</f>
        <v>0</v>
      </c>
      <c r="Q54" s="166">
        <f>'step 2 results'!R54-'step 1 results'!R54</f>
        <v>-1.2350080828393839E-05</v>
      </c>
      <c r="R54" s="166">
        <f>'step 2 results'!S54-'step 1 results'!S54</f>
        <v>0</v>
      </c>
      <c r="S54" s="166">
        <f>'step 2 results'!T54-'step 1 results'!T54</f>
        <v>-7.3998418186338455E-06</v>
      </c>
      <c r="T54" s="166">
        <f>'step 2 results'!U54-'step 1 results'!U54</f>
        <v>0</v>
      </c>
      <c r="U54" s="166">
        <f>'step 2 results'!V54-'step 1 results'!V54</f>
        <v>0</v>
      </c>
      <c r="V54" s="166">
        <f>'step 2 results'!W54-'step 1 results'!W54</f>
        <v>-1.291144813880818E-05</v>
      </c>
      <c r="W54" s="166">
        <f>'step 2 results'!X54-'step 1 results'!X54</f>
        <v>0</v>
      </c>
      <c r="X54" s="166">
        <f>'step 2 results'!Y54-'step 1 results'!Y54</f>
        <v>-1.6534818960245445E-05</v>
      </c>
      <c r="Y54" s="166">
        <f>'step 2 results'!Z54-'step 1 results'!Z54</f>
        <v>0</v>
      </c>
      <c r="Z54" s="166">
        <f>'step 2 results'!AA54-'step 1 results'!AA54</f>
        <v>0</v>
      </c>
      <c r="AA54" s="166">
        <f>'step 2 results'!AB54-'step 1 results'!AB54</f>
        <v>0</v>
      </c>
      <c r="AB54" s="166">
        <f>'step 2 results'!AC54-'step 1 results'!AC54</f>
        <v>0</v>
      </c>
    </row>
    <row r="55" spans="1:28" ht="12.75">
      <c r="A55" s="66" t="s">
        <v>57</v>
      </c>
      <c r="B55" s="22" t="s">
        <v>161</v>
      </c>
      <c r="C55" s="25" t="s">
        <v>118</v>
      </c>
      <c r="D55" s="39" t="s">
        <v>119</v>
      </c>
      <c r="E55" s="166">
        <f>'step 2 results'!E55-'step 1 results'!E55</f>
        <v>-3300</v>
      </c>
      <c r="F55" s="166">
        <f>'step 2 results'!G55-'step 1 results'!G55</f>
        <v>-265.5420478371989</v>
      </c>
      <c r="G55" s="166">
        <f>'step 2 results'!H55-'step 1 results'!H55</f>
        <v>-418.8239717417837</v>
      </c>
      <c r="H55" s="166">
        <f>'step 2 results'!I55-'step 1 results'!I55</f>
        <v>-135.40062648090588</v>
      </c>
      <c r="I55" s="166">
        <f>'step 2 results'!J55-'step 1 results'!J55</f>
        <v>-685.4178606039059</v>
      </c>
      <c r="J55" s="166">
        <f>'step 2 results'!K55-'step 1 results'!K55</f>
        <v>-244.69647116146643</v>
      </c>
      <c r="K55" s="166">
        <f>'step 2 results'!L55-'step 1 results'!L55</f>
        <v>-59.572450775144034</v>
      </c>
      <c r="L55" s="166">
        <f>'step 2 results'!M55-'step 1 results'!M55</f>
        <v>-65.88349692467796</v>
      </c>
      <c r="M55" s="166">
        <f>'step 2 results'!N55-'step 1 results'!N55</f>
        <v>-1450.010663811052</v>
      </c>
      <c r="N55" s="166">
        <f>'step 2 results'!O55-'step 1 results'!O55</f>
        <v>-137.982418087533</v>
      </c>
      <c r="O55" s="166">
        <f>'step 2 results'!P55-'step 1 results'!P55</f>
        <v>-47.90657758964244</v>
      </c>
      <c r="P55" s="166">
        <f>'step 2 results'!Q55-'step 1 results'!Q55</f>
        <v>0</v>
      </c>
      <c r="Q55" s="166">
        <f>'step 2 results'!R55-'step 1 results'!R55</f>
        <v>-23.140502548290442</v>
      </c>
      <c r="R55" s="166">
        <f>'step 2 results'!S55-'step 1 results'!S55</f>
        <v>0</v>
      </c>
      <c r="S55" s="166">
        <f>'step 2 results'!T55-'step 1 results'!T55</f>
        <v>-13.865177146702877</v>
      </c>
      <c r="T55" s="166">
        <f>'step 2 results'!U55-'step 1 results'!U55</f>
        <v>0</v>
      </c>
      <c r="U55" s="166">
        <f>'step 2 results'!V55-'step 1 results'!V55</f>
        <v>0</v>
      </c>
      <c r="V55" s="166">
        <f>'step 2 results'!W55-'step 1 results'!W55</f>
        <v>-24.19234357321261</v>
      </c>
      <c r="W55" s="166">
        <f>'step 2 results'!X55-'step 1 results'!X55</f>
        <v>0</v>
      </c>
      <c r="X55" s="166">
        <f>'step 2 results'!Y55-'step 1 results'!Y55</f>
        <v>-30.981499279529203</v>
      </c>
      <c r="Y55" s="166">
        <f>'step 2 results'!Z55-'step 1 results'!Z55</f>
        <v>0</v>
      </c>
      <c r="Z55" s="166">
        <f>'step 2 results'!AA55-'step 1 results'!AA55</f>
        <v>0</v>
      </c>
      <c r="AA55" s="166">
        <f>'step 2 results'!AB55-'step 1 results'!AB55</f>
        <v>0</v>
      </c>
      <c r="AB55" s="166">
        <f>'step 2 results'!AC55-'step 1 results'!AC55</f>
        <v>0</v>
      </c>
    </row>
    <row r="56" spans="1:28" ht="12.75">
      <c r="A56" s="66" t="s">
        <v>58</v>
      </c>
      <c r="B56" s="22" t="s">
        <v>162</v>
      </c>
      <c r="C56" s="25" t="s">
        <v>118</v>
      </c>
      <c r="D56" s="39" t="s">
        <v>119</v>
      </c>
      <c r="E56" s="166">
        <f>'step 2 results'!E56-'step 1 results'!E56</f>
        <v>-52700</v>
      </c>
      <c r="F56" s="166">
        <f>'step 2 results'!G56-'step 1 results'!G56</f>
        <v>-4819.10003682808</v>
      </c>
      <c r="G56" s="166">
        <f>'step 2 results'!H56-'step 1 results'!H56</f>
        <v>-7600.885185922554</v>
      </c>
      <c r="H56" s="166">
        <f>'step 2 results'!I56-'step 1 results'!I56</f>
        <v>-2457.272471065371</v>
      </c>
      <c r="I56" s="166">
        <f>'step 2 results'!J56-'step 1 results'!J56</f>
        <v>-12439.074203811178</v>
      </c>
      <c r="J56" s="166">
        <f>'step 2 results'!K56-'step 1 results'!K56</f>
        <v>-4440.791139446548</v>
      </c>
      <c r="K56" s="166">
        <f>'step 2 results'!L56-'step 1 results'!L56</f>
        <v>-1081.1304727921888</v>
      </c>
      <c r="L56" s="166">
        <f>'step 2 results'!M56-'step 1 results'!M56</f>
        <v>-1195.664359155402</v>
      </c>
      <c r="M56" s="166">
        <f>'step 2 results'!N56-'step 1 results'!N56</f>
        <v>-26315.028072906425</v>
      </c>
      <c r="N56" s="166">
        <f>'step 2 results'!O56-'step 1 results'!O56</f>
        <v>-2504.127242759423</v>
      </c>
      <c r="O56" s="166">
        <f>'step 2 results'!P56-'step 1 results'!P56</f>
        <v>-869.4163192116903</v>
      </c>
      <c r="P56" s="166">
        <f>'step 2 results'!Q56-'step 1 results'!Q56</f>
        <v>0</v>
      </c>
      <c r="Q56" s="166">
        <f>'step 2 results'!R56-'step 1 results'!R56</f>
        <v>-419.957583331794</v>
      </c>
      <c r="R56" s="166">
        <f>'step 2 results'!S56-'step 1 results'!S56</f>
        <v>0</v>
      </c>
      <c r="S56" s="166">
        <f>'step 2 results'!T56-'step 1 results'!T56</f>
        <v>-251.6274776161581</v>
      </c>
      <c r="T56" s="166">
        <f>'step 2 results'!U56-'step 1 results'!U56</f>
        <v>0</v>
      </c>
      <c r="U56" s="166">
        <f>'step 2 results'!V56-'step 1 results'!V56</f>
        <v>0</v>
      </c>
      <c r="V56" s="166">
        <f>'step 2 results'!W56-'step 1 results'!W56</f>
        <v>-439.04656439233077</v>
      </c>
      <c r="W56" s="166">
        <f>'step 2 results'!X56-'step 1 results'!X56</f>
        <v>0</v>
      </c>
      <c r="X56" s="166">
        <f>'step 2 results'!Y56-'step 1 results'!Y56</f>
        <v>-562.2572603285189</v>
      </c>
      <c r="Y56" s="166">
        <f>'step 2 results'!Z56-'step 1 results'!Z56</f>
        <v>0</v>
      </c>
      <c r="Z56" s="166">
        <f>'step 2 results'!AA56-'step 1 results'!AA56</f>
        <v>0</v>
      </c>
      <c r="AA56" s="166">
        <f>'step 2 results'!AB56-'step 1 results'!AB56</f>
        <v>0</v>
      </c>
      <c r="AB56" s="166">
        <f>'step 2 results'!AC56-'step 1 results'!AC56</f>
        <v>0</v>
      </c>
    </row>
    <row r="57" spans="1:28" ht="12.75">
      <c r="A57" s="66" t="s">
        <v>59</v>
      </c>
      <c r="B57" s="22" t="s">
        <v>163</v>
      </c>
      <c r="C57" s="25" t="s">
        <v>118</v>
      </c>
      <c r="D57" s="39" t="s">
        <v>119</v>
      </c>
      <c r="E57" s="166">
        <f>'step 2 results'!E57-'step 1 results'!E57</f>
        <v>-10600</v>
      </c>
      <c r="F57" s="166">
        <f>'step 2 results'!G57-'step 1 results'!G57</f>
        <v>-847.9673798512013</v>
      </c>
      <c r="G57" s="166">
        <f>'step 2 results'!H57-'step 1 results'!H57</f>
        <v>-1337.4494503954775</v>
      </c>
      <c r="H57" s="166">
        <f>'step 2 results'!I57-'step 1 results'!I57</f>
        <v>-432.38091821004673</v>
      </c>
      <c r="I57" s="166">
        <f>'step 2 results'!J57-'step 1 results'!J57</f>
        <v>-2188.775721560465</v>
      </c>
      <c r="J57" s="166">
        <f>'step 2 results'!K57-'step 1 results'!K57</f>
        <v>-781.400261087223</v>
      </c>
      <c r="K57" s="166">
        <f>'step 2 results'!L57-'step 1 results'!L57</f>
        <v>-190.23538986218773</v>
      </c>
      <c r="L57" s="166">
        <f>'step 2 results'!M57-'step 1 results'!M57</f>
        <v>-210.3887377448591</v>
      </c>
      <c r="M57" s="166">
        <f>'step 2 results'!N57-'step 1 results'!N57</f>
        <v>-4630.384352921712</v>
      </c>
      <c r="N57" s="166">
        <f>'step 2 results'!O57-'step 1 results'!O57</f>
        <v>-440.6254696165943</v>
      </c>
      <c r="O57" s="166">
        <f>'step 2 results'!P57-'step 1 results'!P57</f>
        <v>-152.98223165482523</v>
      </c>
      <c r="P57" s="166">
        <f>'step 2 results'!Q57-'step 1 results'!Q57</f>
        <v>0</v>
      </c>
      <c r="Q57" s="166">
        <f>'step 2 results'!R57-'step 1 results'!R57</f>
        <v>-73.89560890312941</v>
      </c>
      <c r="R57" s="166">
        <f>'step 2 results'!S57-'step 1 results'!S57</f>
        <v>0</v>
      </c>
      <c r="S57" s="166">
        <f>'step 2 results'!T57-'step 1 results'!T57</f>
        <v>-44.27629459071795</v>
      </c>
      <c r="T57" s="166">
        <f>'step 2 results'!U57-'step 1 results'!U57</f>
        <v>0</v>
      </c>
      <c r="U57" s="166">
        <f>'step 2 results'!V57-'step 1 results'!V57</f>
        <v>0</v>
      </c>
      <c r="V57" s="166">
        <f>'step 2 results'!W57-'step 1 results'!W57</f>
        <v>-77.25450021690813</v>
      </c>
      <c r="W57" s="166">
        <f>'step 2 results'!X57-'step 1 results'!X57</f>
        <v>0</v>
      </c>
      <c r="X57" s="166">
        <f>'step 2 results'!Y57-'step 1 results'!Y57</f>
        <v>-98.93461687856961</v>
      </c>
      <c r="Y57" s="166">
        <f>'step 2 results'!Z57-'step 1 results'!Z57</f>
        <v>0</v>
      </c>
      <c r="Z57" s="166">
        <f>'step 2 results'!AA57-'step 1 results'!AA57</f>
        <v>0</v>
      </c>
      <c r="AA57" s="166">
        <f>'step 2 results'!AB57-'step 1 results'!AB57</f>
        <v>0</v>
      </c>
      <c r="AB57" s="166">
        <f>'step 2 results'!AC57-'step 1 results'!AC57</f>
        <v>0</v>
      </c>
    </row>
    <row r="58" spans="1:28" ht="12.75">
      <c r="A58" s="66" t="s">
        <v>60</v>
      </c>
      <c r="B58" s="22" t="s">
        <v>164</v>
      </c>
      <c r="C58" s="25" t="s">
        <v>92</v>
      </c>
      <c r="D58" s="39" t="s">
        <v>93</v>
      </c>
      <c r="E58" s="166">
        <f>'step 2 results'!E58-'step 1 results'!E58</f>
        <v>0</v>
      </c>
      <c r="F58" s="166">
        <f>'step 2 results'!G58-'step 1 results'!G58</f>
        <v>-593.4929696239851</v>
      </c>
      <c r="G58" s="166">
        <f>'step 2 results'!H58-'step 1 results'!H58</f>
        <v>-108.35691744922406</v>
      </c>
      <c r="H58" s="166">
        <f>'step 2 results'!I58-'step 1 results'!I58</f>
        <v>-87.43199756020476</v>
      </c>
      <c r="I58" s="166">
        <f>'step 2 results'!J58-'step 1 results'!J58</f>
        <v>-362.30325410894875</v>
      </c>
      <c r="J58" s="166">
        <f>'step 2 results'!K58-'step 1 results'!K58</f>
        <v>-157.67864749791443</v>
      </c>
      <c r="K58" s="166">
        <f>'step 2 results'!L58-'step 1 results'!L58</f>
        <v>-50.010884976565194</v>
      </c>
      <c r="L58" s="166">
        <f>'step 2 results'!M58-'step 1 results'!M58</f>
        <v>-36.03917559668935</v>
      </c>
      <c r="M58" s="166">
        <f>'step 2 results'!N58-'step 1 results'!N58</f>
        <v>-562.6732358231457</v>
      </c>
      <c r="N58" s="166">
        <f>'step 2 results'!O58-'step 1 results'!O58</f>
        <v>-47.8599961753539</v>
      </c>
      <c r="O58" s="166">
        <f>'step 2 results'!P58-'step 1 results'!P58</f>
        <v>-144.758806165848</v>
      </c>
      <c r="P58" s="166">
        <f>'step 2 results'!Q58-'step 1 results'!Q58</f>
        <v>-1.9949221596396143</v>
      </c>
      <c r="Q58" s="166">
        <f>'step 2 results'!R58-'step 1 results'!R58</f>
        <v>-22.187161546391735</v>
      </c>
      <c r="R58" s="166">
        <f>'step 2 results'!S58-'step 1 results'!S58</f>
        <v>-13.783098557510016</v>
      </c>
      <c r="S58" s="166">
        <f>'step 2 results'!T58-'step 1 results'!T58</f>
        <v>-12.640552229716377</v>
      </c>
      <c r="T58" s="166">
        <f>'step 2 results'!U58-'step 1 results'!U58</f>
        <v>-46.87704362033128</v>
      </c>
      <c r="U58" s="166">
        <f>'step 2 results'!V58-'step 1 results'!V58</f>
        <v>-3.7359451353250677</v>
      </c>
      <c r="V58" s="166">
        <f>'step 2 results'!W58-'step 1 results'!W58</f>
        <v>-24.22560928042344</v>
      </c>
      <c r="W58" s="166">
        <f>'step 2 results'!X58-'step 1 results'!X58</f>
        <v>-25.73812299055021</v>
      </c>
      <c r="X58" s="166">
        <f>'step 2 results'!Y58-'step 1 results'!Y58</f>
        <v>-21.668481784885444</v>
      </c>
      <c r="Y58" s="166">
        <f>'step 2 results'!Z58-'step 1 results'!Z58</f>
        <v>-11.135292781988255</v>
      </c>
      <c r="Z58" s="166">
        <f>'step 2 results'!AA58-'step 1 results'!AA58</f>
        <v>-125.9194867164515</v>
      </c>
      <c r="AA58" s="166">
        <f>'step 2 results'!AB58-'step 1 results'!AB58</f>
        <v>-81.6829946092439</v>
      </c>
      <c r="AB58" s="166">
        <f>'step 2 results'!AC58-'step 1 results'!AC58</f>
        <v>-14.762423981332972</v>
      </c>
    </row>
    <row r="59" spans="1:28" ht="12.75">
      <c r="A59" s="129" t="s">
        <v>195</v>
      </c>
      <c r="B59" s="23" t="s">
        <v>165</v>
      </c>
      <c r="C59" s="24" t="s">
        <v>118</v>
      </c>
      <c r="D59" s="107" t="s">
        <v>119</v>
      </c>
      <c r="E59" s="166">
        <f>'step 2 results'!E59-'step 1 results'!E59</f>
        <v>-20700</v>
      </c>
      <c r="F59" s="166">
        <f>'step 2 results'!G59-'step 1 results'!G59</f>
        <v>-1658.020763034714</v>
      </c>
      <c r="G59" s="166">
        <f>'step 2 results'!H59-'step 1 results'!H59</f>
        <v>-2615.0993669758973</v>
      </c>
      <c r="H59" s="166">
        <f>'step 2 results'!I59-'step 1 results'!I59</f>
        <v>-845.429384392206</v>
      </c>
      <c r="I59" s="166">
        <f>'step 2 results'!J59-'step 1 results'!J59</f>
        <v>-4279.687731160549</v>
      </c>
      <c r="J59" s="166">
        <f>'step 2 results'!K59-'step 1 results'!K59</f>
        <v>-1527.8628493359138</v>
      </c>
      <c r="K59" s="166">
        <f>'step 2 results'!L59-'step 1 results'!L59</f>
        <v>-371.9650469465705</v>
      </c>
      <c r="L59" s="166">
        <f>'step 2 results'!M59-'step 1 results'!M59</f>
        <v>-411.37065384620837</v>
      </c>
      <c r="M59" s="166">
        <f>'step 2 results'!N59-'step 1 results'!N59</f>
        <v>-9053.736712516518</v>
      </c>
      <c r="N59" s="166">
        <f>'step 2 results'!O59-'step 1 results'!O59</f>
        <v>-861.5498599420571</v>
      </c>
      <c r="O59" s="166">
        <f>'step 2 results'!P59-'step 1 results'!P59</f>
        <v>-299.1243796472427</v>
      </c>
      <c r="P59" s="166">
        <f>'step 2 results'!Q59-'step 1 results'!Q59</f>
        <v>0</v>
      </c>
      <c r="Q59" s="166">
        <f>'step 2 results'!R59-'step 1 results'!R59</f>
        <v>-144.4872252986679</v>
      </c>
      <c r="R59" s="166">
        <f>'step 2 results'!S59-'step 1 results'!S59</f>
        <v>0</v>
      </c>
      <c r="S59" s="166">
        <f>'step 2 results'!T59-'step 1 results'!T59</f>
        <v>-86.57292424920183</v>
      </c>
      <c r="T59" s="166">
        <f>'step 2 results'!U59-'step 1 results'!U59</f>
        <v>0</v>
      </c>
      <c r="U59" s="166">
        <f>'step 2 results'!V59-'step 1 results'!V59</f>
        <v>0</v>
      </c>
      <c r="V59" s="166">
        <f>'step 2 results'!W59-'step 1 results'!W59</f>
        <v>-151.0548264486074</v>
      </c>
      <c r="W59" s="166">
        <f>'step 2 results'!X59-'step 1 results'!X59</f>
        <v>0</v>
      </c>
      <c r="X59" s="166">
        <f>'step 2 results'!Y59-'step 1 results'!Y59</f>
        <v>-193.44570659821693</v>
      </c>
      <c r="Y59" s="166">
        <f>'step 2 results'!Z59-'step 1 results'!Z59</f>
        <v>0</v>
      </c>
      <c r="Z59" s="166">
        <f>'step 2 results'!AA59-'step 1 results'!AA59</f>
        <v>0</v>
      </c>
      <c r="AA59" s="166">
        <f>'step 2 results'!AB59-'step 1 results'!AB59</f>
        <v>0</v>
      </c>
      <c r="AB59" s="166">
        <f>'step 2 results'!AC59-'step 1 results'!AC59</f>
        <v>0</v>
      </c>
    </row>
    <row r="60" spans="1:28" ht="12.75">
      <c r="A60" s="128" t="s">
        <v>241</v>
      </c>
      <c r="B60" s="42" t="s">
        <v>244</v>
      </c>
      <c r="C60" s="43" t="s">
        <v>103</v>
      </c>
      <c r="D60" s="126" t="s">
        <v>104</v>
      </c>
      <c r="E60" s="166">
        <f>'step 2 results'!E60-'step 1 results'!E60</f>
        <v>0</v>
      </c>
      <c r="F60" s="166">
        <f>'step 2 results'!G60-'step 1 results'!G60</f>
        <v>0</v>
      </c>
      <c r="G60" s="166">
        <f>'step 2 results'!H60-'step 1 results'!H60</f>
        <v>0</v>
      </c>
      <c r="H60" s="166">
        <f>'step 2 results'!I60-'step 1 results'!I60</f>
        <v>0</v>
      </c>
      <c r="I60" s="166">
        <f>'step 2 results'!J60-'step 1 results'!J60</f>
        <v>0</v>
      </c>
      <c r="J60" s="166">
        <f>'step 2 results'!K60-'step 1 results'!K60</f>
        <v>0</v>
      </c>
      <c r="K60" s="166">
        <f>'step 2 results'!L60-'step 1 results'!L60</f>
        <v>0</v>
      </c>
      <c r="L60" s="166">
        <f>'step 2 results'!M60-'step 1 results'!M60</f>
        <v>0</v>
      </c>
      <c r="M60" s="166">
        <f>'step 2 results'!N60-'step 1 results'!N60</f>
        <v>0</v>
      </c>
      <c r="N60" s="166">
        <f>'step 2 results'!O60-'step 1 results'!O60</f>
        <v>0</v>
      </c>
      <c r="O60" s="166">
        <f>'step 2 results'!P60-'step 1 results'!P60</f>
        <v>0</v>
      </c>
      <c r="P60" s="166">
        <f>'step 2 results'!Q60-'step 1 results'!Q60</f>
        <v>0</v>
      </c>
      <c r="Q60" s="166">
        <f>'step 2 results'!R60-'step 1 results'!R60</f>
        <v>0</v>
      </c>
      <c r="R60" s="166">
        <f>'step 2 results'!S60-'step 1 results'!S60</f>
        <v>0</v>
      </c>
      <c r="S60" s="166">
        <f>'step 2 results'!T60-'step 1 results'!T60</f>
        <v>0</v>
      </c>
      <c r="T60" s="166">
        <f>'step 2 results'!U60-'step 1 results'!U60</f>
        <v>0</v>
      </c>
      <c r="U60" s="166">
        <f>'step 2 results'!V60-'step 1 results'!V60</f>
        <v>0</v>
      </c>
      <c r="V60" s="166">
        <f>'step 2 results'!W60-'step 1 results'!W60</f>
        <v>0</v>
      </c>
      <c r="W60" s="166">
        <f>'step 2 results'!X60-'step 1 results'!X60</f>
        <v>0</v>
      </c>
      <c r="X60" s="166">
        <f>'step 2 results'!Y60-'step 1 results'!Y60</f>
        <v>0</v>
      </c>
      <c r="Y60" s="166">
        <f>'step 2 results'!Z60-'step 1 results'!Z60</f>
        <v>0</v>
      </c>
      <c r="Z60" s="166">
        <f>'step 2 results'!AA60-'step 1 results'!AA60</f>
        <v>0</v>
      </c>
      <c r="AA60" s="166">
        <f>'step 2 results'!AB60-'step 1 results'!AB60</f>
        <v>0</v>
      </c>
      <c r="AB60" s="166">
        <f>'step 2 results'!AC60-'step 1 results'!AC60</f>
        <v>0</v>
      </c>
    </row>
    <row r="61" spans="1:28" ht="12.75">
      <c r="A61" s="68" t="s">
        <v>242</v>
      </c>
      <c r="B61" s="22" t="s">
        <v>245</v>
      </c>
      <c r="C61" s="25" t="s">
        <v>105</v>
      </c>
      <c r="D61" s="39" t="s">
        <v>106</v>
      </c>
      <c r="E61" s="166">
        <f>'step 2 results'!E61-'step 1 results'!E61</f>
        <v>0</v>
      </c>
      <c r="F61" s="166">
        <f>'step 2 results'!G61-'step 1 results'!G61</f>
        <v>0</v>
      </c>
      <c r="G61" s="166">
        <f>'step 2 results'!H61-'step 1 results'!H61</f>
        <v>0</v>
      </c>
      <c r="H61" s="166">
        <f>'step 2 results'!I61-'step 1 results'!I61</f>
        <v>0</v>
      </c>
      <c r="I61" s="166">
        <f>'step 2 results'!J61-'step 1 results'!J61</f>
        <v>0</v>
      </c>
      <c r="J61" s="166">
        <f>'step 2 results'!K61-'step 1 results'!K61</f>
        <v>0</v>
      </c>
      <c r="K61" s="166">
        <f>'step 2 results'!L61-'step 1 results'!L61</f>
        <v>0</v>
      </c>
      <c r="L61" s="166">
        <f>'step 2 results'!M61-'step 1 results'!M61</f>
        <v>0</v>
      </c>
      <c r="M61" s="166">
        <f>'step 2 results'!N61-'step 1 results'!N61</f>
        <v>0</v>
      </c>
      <c r="N61" s="166">
        <f>'step 2 results'!O61-'step 1 results'!O61</f>
        <v>0</v>
      </c>
      <c r="O61" s="166">
        <f>'step 2 results'!P61-'step 1 results'!P61</f>
        <v>0</v>
      </c>
      <c r="P61" s="166">
        <f>'step 2 results'!Q61-'step 1 results'!Q61</f>
        <v>0</v>
      </c>
      <c r="Q61" s="166">
        <f>'step 2 results'!R61-'step 1 results'!R61</f>
        <v>0</v>
      </c>
      <c r="R61" s="166">
        <f>'step 2 results'!S61-'step 1 results'!S61</f>
        <v>0</v>
      </c>
      <c r="S61" s="166">
        <f>'step 2 results'!T61-'step 1 results'!T61</f>
        <v>0</v>
      </c>
      <c r="T61" s="166">
        <f>'step 2 results'!U61-'step 1 results'!U61</f>
        <v>0</v>
      </c>
      <c r="U61" s="166">
        <f>'step 2 results'!V61-'step 1 results'!V61</f>
        <v>0</v>
      </c>
      <c r="V61" s="166">
        <f>'step 2 results'!W61-'step 1 results'!W61</f>
        <v>0</v>
      </c>
      <c r="W61" s="166">
        <f>'step 2 results'!X61-'step 1 results'!X61</f>
        <v>0</v>
      </c>
      <c r="X61" s="166">
        <f>'step 2 results'!Y61-'step 1 results'!Y61</f>
        <v>0</v>
      </c>
      <c r="Y61" s="166">
        <f>'step 2 results'!Z61-'step 1 results'!Z61</f>
        <v>0</v>
      </c>
      <c r="Z61" s="166">
        <f>'step 2 results'!AA61-'step 1 results'!AA61</f>
        <v>0</v>
      </c>
      <c r="AA61" s="166">
        <f>'step 2 results'!AB61-'step 1 results'!AB61</f>
        <v>0</v>
      </c>
      <c r="AB61" s="166">
        <f>'step 2 results'!AC61-'step 1 results'!AC61</f>
        <v>0</v>
      </c>
    </row>
    <row r="62" spans="1:28" ht="12.75">
      <c r="A62" s="68" t="s">
        <v>243</v>
      </c>
      <c r="B62" s="22" t="s">
        <v>246</v>
      </c>
      <c r="C62" s="25" t="s">
        <v>107</v>
      </c>
      <c r="D62" s="39" t="s">
        <v>108</v>
      </c>
      <c r="E62" s="166">
        <f>'step 2 results'!E62-'step 1 results'!E62</f>
        <v>0</v>
      </c>
      <c r="F62" s="166">
        <f>'step 2 results'!G62-'step 1 results'!G62</f>
        <v>0</v>
      </c>
      <c r="G62" s="166">
        <f>'step 2 results'!H62-'step 1 results'!H62</f>
        <v>0</v>
      </c>
      <c r="H62" s="166">
        <f>'step 2 results'!I62-'step 1 results'!I62</f>
        <v>0</v>
      </c>
      <c r="I62" s="166">
        <f>'step 2 results'!J62-'step 1 results'!J62</f>
        <v>0</v>
      </c>
      <c r="J62" s="166">
        <f>'step 2 results'!K62-'step 1 results'!K62</f>
        <v>0</v>
      </c>
      <c r="K62" s="166">
        <f>'step 2 results'!L62-'step 1 results'!L62</f>
        <v>0</v>
      </c>
      <c r="L62" s="166">
        <f>'step 2 results'!M62-'step 1 results'!M62</f>
        <v>0</v>
      </c>
      <c r="M62" s="166">
        <f>'step 2 results'!N62-'step 1 results'!N62</f>
        <v>0</v>
      </c>
      <c r="N62" s="166">
        <f>'step 2 results'!O62-'step 1 results'!O62</f>
        <v>0</v>
      </c>
      <c r="O62" s="166">
        <f>'step 2 results'!P62-'step 1 results'!P62</f>
        <v>0</v>
      </c>
      <c r="P62" s="166">
        <f>'step 2 results'!Q62-'step 1 results'!Q62</f>
        <v>0</v>
      </c>
      <c r="Q62" s="166">
        <f>'step 2 results'!R62-'step 1 results'!R62</f>
        <v>0</v>
      </c>
      <c r="R62" s="166">
        <f>'step 2 results'!S62-'step 1 results'!S62</f>
        <v>0</v>
      </c>
      <c r="S62" s="166">
        <f>'step 2 results'!T62-'step 1 results'!T62</f>
        <v>0</v>
      </c>
      <c r="T62" s="166">
        <f>'step 2 results'!U62-'step 1 results'!U62</f>
        <v>0</v>
      </c>
      <c r="U62" s="166">
        <f>'step 2 results'!V62-'step 1 results'!V62</f>
        <v>0</v>
      </c>
      <c r="V62" s="166">
        <f>'step 2 results'!W62-'step 1 results'!W62</f>
        <v>0</v>
      </c>
      <c r="W62" s="166">
        <f>'step 2 results'!X62-'step 1 results'!X62</f>
        <v>0</v>
      </c>
      <c r="X62" s="166">
        <f>'step 2 results'!Y62-'step 1 results'!Y62</f>
        <v>0</v>
      </c>
      <c r="Y62" s="166">
        <f>'step 2 results'!Z62-'step 1 results'!Z62</f>
        <v>0</v>
      </c>
      <c r="Z62" s="166">
        <f>'step 2 results'!AA62-'step 1 results'!AA62</f>
        <v>0</v>
      </c>
      <c r="AA62" s="166">
        <f>'step 2 results'!AB62-'step 1 results'!AB62</f>
        <v>0</v>
      </c>
      <c r="AB62" s="166">
        <f>'step 2 results'!AC62-'step 1 results'!AC62</f>
        <v>0</v>
      </c>
    </row>
    <row r="63" spans="1:28" ht="12.75">
      <c r="A63" s="66" t="s">
        <v>61</v>
      </c>
      <c r="B63" s="22" t="s">
        <v>166</v>
      </c>
      <c r="C63" s="25" t="s">
        <v>90</v>
      </c>
      <c r="D63" s="39" t="s">
        <v>91</v>
      </c>
      <c r="E63" s="166">
        <f>'step 2 results'!E63-'step 1 results'!E63</f>
        <v>0</v>
      </c>
      <c r="F63" s="166">
        <f>'step 2 results'!G63-'step 1 results'!G63</f>
        <v>-539.118204854778</v>
      </c>
      <c r="G63" s="166">
        <f>'step 2 results'!H63-'step 1 results'!H63</f>
        <v>-141.2842329760615</v>
      </c>
      <c r="H63" s="166">
        <f>'step 2 results'!I63-'step 1 results'!I63</f>
        <v>-88.08386511735353</v>
      </c>
      <c r="I63" s="166">
        <f>'step 2 results'!J63-'step 1 results'!J63</f>
        <v>-586.9464593181729</v>
      </c>
      <c r="J63" s="166">
        <f>'step 2 results'!K63-'step 1 results'!K63</f>
        <v>-133.08901917402454</v>
      </c>
      <c r="K63" s="166">
        <f>'step 2 results'!L63-'step 1 results'!L63</f>
        <v>-42.15464490813656</v>
      </c>
      <c r="L63" s="166">
        <f>'step 2 results'!M63-'step 1 results'!M63</f>
        <v>-41.48117296644932</v>
      </c>
      <c r="M63" s="166">
        <f>'step 2 results'!N63-'step 1 results'!N63</f>
        <v>-571.6797901284226</v>
      </c>
      <c r="N63" s="166">
        <f>'step 2 results'!O63-'step 1 results'!O63</f>
        <v>-44.93858996941117</v>
      </c>
      <c r="O63" s="166">
        <f>'step 2 results'!P63-'step 1 results'!P63</f>
        <v>-133.85254841023925</v>
      </c>
      <c r="P63" s="166">
        <f>'step 2 results'!Q63-'step 1 results'!Q63</f>
        <v>-0.6969651489548809</v>
      </c>
      <c r="Q63" s="166">
        <f>'step 2 results'!R63-'step 1 results'!R63</f>
        <v>-24.710938511540917</v>
      </c>
      <c r="R63" s="166">
        <f>'step 2 results'!S63-'step 1 results'!S63</f>
        <v>-24.64828995882567</v>
      </c>
      <c r="S63" s="166">
        <f>'step 2 results'!T63-'step 1 results'!T63</f>
        <v>-14.46790014263081</v>
      </c>
      <c r="T63" s="166">
        <f>'step 2 results'!U63-'step 1 results'!U63</f>
        <v>-73.75692421833219</v>
      </c>
      <c r="U63" s="166">
        <f>'step 2 results'!V63-'step 1 results'!V63</f>
        <v>-4.381483155508505</v>
      </c>
      <c r="V63" s="166">
        <f>'step 2 results'!W63-'step 1 results'!W63</f>
        <v>-23.011596519145314</v>
      </c>
      <c r="W63" s="166">
        <f>'step 2 results'!X63-'step 1 results'!X63</f>
        <v>-27.0023093270936</v>
      </c>
      <c r="X63" s="166">
        <f>'step 2 results'!Y63-'step 1 results'!Y63</f>
        <v>-22.30288476655619</v>
      </c>
      <c r="Y63" s="166">
        <f>'step 2 results'!Z63-'step 1 results'!Z63</f>
        <v>-21.241774904945032</v>
      </c>
      <c r="Z63" s="166">
        <f>'step 2 results'!AA63-'step 1 results'!AA63</f>
        <v>-118.76599380954667</v>
      </c>
      <c r="AA63" s="166">
        <f>'step 2 results'!AB63-'step 1 results'!AB63</f>
        <v>-174.7816310058879</v>
      </c>
      <c r="AB63" s="166">
        <f>'step 2 results'!AC63-'step 1 results'!AC63</f>
        <v>-8.085578834785565</v>
      </c>
    </row>
    <row r="64" spans="1:28" ht="12.75">
      <c r="A64" s="66" t="s">
        <v>62</v>
      </c>
      <c r="B64" s="22" t="s">
        <v>167</v>
      </c>
      <c r="C64" s="25" t="s">
        <v>95</v>
      </c>
      <c r="D64" s="39" t="s">
        <v>96</v>
      </c>
      <c r="E64" s="166">
        <f>'step 2 results'!E64-'step 1 results'!E64</f>
        <v>0</v>
      </c>
      <c r="F64" s="166">
        <f>'step 2 results'!G64-'step 1 results'!G64</f>
        <v>-434.2473042408237</v>
      </c>
      <c r="G64" s="166">
        <f>'step 2 results'!H64-'step 1 results'!H64</f>
        <v>-113.80436676522368</v>
      </c>
      <c r="H64" s="166">
        <f>'step 2 results'!I64-'step 1 results'!I64</f>
        <v>-11.780990348367595</v>
      </c>
      <c r="I64" s="166">
        <f>'step 2 results'!J64-'step 1 results'!J64</f>
        <v>-358.5838937284425</v>
      </c>
      <c r="J64" s="166">
        <f>'step 2 results'!K64-'step 1 results'!K64</f>
        <v>-79.2566125686426</v>
      </c>
      <c r="K64" s="166">
        <f>'step 2 results'!L64-'step 1 results'!L64</f>
        <v>-88.26907018513884</v>
      </c>
      <c r="L64" s="166">
        <f>'step 2 results'!M64-'step 1 results'!M64</f>
        <v>-24.41610249699079</v>
      </c>
      <c r="M64" s="166">
        <f>'step 2 results'!N64-'step 1 results'!N64</f>
        <v>-159.92694397909509</v>
      </c>
      <c r="N64" s="166">
        <f>'step 2 results'!O64-'step 1 results'!O64</f>
        <v>-13.43032899713944</v>
      </c>
      <c r="O64" s="166">
        <f>'step 2 results'!P64-'step 1 results'!P64</f>
        <v>-25.417486676602493</v>
      </c>
      <c r="P64" s="166">
        <f>'step 2 results'!Q64-'step 1 results'!Q64</f>
        <v>-0.32397723458009864</v>
      </c>
      <c r="Q64" s="166">
        <f>'step 2 results'!R64-'step 1 results'!R64</f>
        <v>-0.9424792278693985</v>
      </c>
      <c r="R64" s="166">
        <f>'step 2 results'!S64-'step 1 results'!S64</f>
        <v>-1.44317131767491</v>
      </c>
      <c r="S64" s="166">
        <f>'step 2 results'!T64-'step 1 results'!T64</f>
        <v>-15.344739928747913</v>
      </c>
      <c r="T64" s="166">
        <f>'step 2 results'!U64-'step 1 results'!U64</f>
        <v>-55.046677402744535</v>
      </c>
      <c r="U64" s="166">
        <f>'step 2 results'!V64-'step 1 results'!V64</f>
        <v>-0.029452475870918704</v>
      </c>
      <c r="V64" s="166">
        <f>'step 2 results'!W64-'step 1 results'!W64</f>
        <v>-1.2075515107076171</v>
      </c>
      <c r="W64" s="166">
        <f>'step 2 results'!X64-'step 1 results'!X64</f>
        <v>-17.20319115620441</v>
      </c>
      <c r="X64" s="166">
        <f>'step 2 results'!Y64-'step 1 results'!Y64</f>
        <v>-16.022146873779093</v>
      </c>
      <c r="Y64" s="166">
        <f>'step 2 results'!Z64-'step 1 results'!Z64</f>
        <v>-2.3561980696733826</v>
      </c>
      <c r="Z64" s="166">
        <f>'step 2 results'!AA64-'step 1 results'!AA64</f>
        <v>-42.058135543673416</v>
      </c>
      <c r="AA64" s="166">
        <f>'step 2 results'!AB64-'step 1 results'!AB64</f>
        <v>-34.37103934136394</v>
      </c>
      <c r="AB64" s="166">
        <f>'step 2 results'!AC64-'step 1 results'!AC64</f>
        <v>-18.23108256409796</v>
      </c>
    </row>
    <row r="65" spans="1:28" ht="12.75">
      <c r="A65" s="66" t="s">
        <v>63</v>
      </c>
      <c r="B65" s="22" t="s">
        <v>168</v>
      </c>
      <c r="C65" s="25" t="s">
        <v>169</v>
      </c>
      <c r="D65" s="39" t="s">
        <v>170</v>
      </c>
      <c r="E65" s="166">
        <f>'step 2 results'!E65-'step 1 results'!E65</f>
        <v>0</v>
      </c>
      <c r="F65" s="166">
        <f>'step 2 results'!G65-'step 1 results'!G65</f>
        <v>-1221.1304460195825</v>
      </c>
      <c r="G65" s="166">
        <f>'step 2 results'!H65-'step 1 results'!H65</f>
        <v>-644.32394507149</v>
      </c>
      <c r="H65" s="166">
        <f>'step 2 results'!I65-'step 1 results'!I65</f>
        <v>-329.44447788910475</v>
      </c>
      <c r="I65" s="166">
        <f>'step 2 results'!J65-'step 1 results'!J65</f>
        <v>-1568.5662629634608</v>
      </c>
      <c r="J65" s="166">
        <f>'step 2 results'!K65-'step 1 results'!K65</f>
        <v>-624.9642243816052</v>
      </c>
      <c r="K65" s="166">
        <f>'step 2 results'!L65-'step 1 results'!L65</f>
        <v>-137.750602328706</v>
      </c>
      <c r="L65" s="166">
        <f>'step 2 results'!M65-'step 1 results'!M65</f>
        <v>-193.50413207817473</v>
      </c>
      <c r="M65" s="166">
        <f>'step 2 results'!N65-'step 1 results'!N65</f>
        <v>-2351.8827914926223</v>
      </c>
      <c r="N65" s="166">
        <f>'step 2 results'!O65-'step 1 results'!O65</f>
        <v>-209.36484017723706</v>
      </c>
      <c r="O65" s="166">
        <f>'step 2 results'!P65-'step 1 results'!P65</f>
        <v>-419.0484214387834</v>
      </c>
      <c r="P65" s="166">
        <f>'step 2 results'!Q65-'step 1 results'!Q65</f>
        <v>-3.872312959787905</v>
      </c>
      <c r="Q65" s="166">
        <f>'step 2 results'!R65-'step 1 results'!R65</f>
        <v>-52.74915990593581</v>
      </c>
      <c r="R65" s="166">
        <f>'step 2 results'!S65-'step 1 results'!S65</f>
        <v>-55.6555812122715</v>
      </c>
      <c r="S65" s="166">
        <f>'step 2 results'!T65-'step 1 results'!T65</f>
        <v>-59.227357078925706</v>
      </c>
      <c r="T65" s="166">
        <f>'step 2 results'!U65-'step 1 results'!U65</f>
        <v>-66.42407184291369</v>
      </c>
      <c r="U65" s="166">
        <f>'step 2 results'!V65-'step 1 results'!V65</f>
        <v>-16.360329940869633</v>
      </c>
      <c r="V65" s="166">
        <f>'step 2 results'!W65-'step 1 results'!W65</f>
        <v>-55.705477535411774</v>
      </c>
      <c r="W65" s="166">
        <f>'step 2 results'!X65-'step 1 results'!X65</f>
        <v>-70.40915997698539</v>
      </c>
      <c r="X65" s="166">
        <f>'step 2 results'!Y65-'step 1 results'!Y65</f>
        <v>-76.1112822797877</v>
      </c>
      <c r="Y65" s="166">
        <f>'step 2 results'!Z65-'step 1 results'!Z65</f>
        <v>-24.067151624061808</v>
      </c>
      <c r="Z65" s="166">
        <f>'step 2 results'!AA65-'step 1 results'!AA65</f>
        <v>-433.18338590534404</v>
      </c>
      <c r="AA65" s="166">
        <f>'step 2 results'!AB65-'step 1 results'!AB65</f>
        <v>-197.55627201881725</v>
      </c>
      <c r="AB65" s="166">
        <f>'step 2 results'!AC65-'step 1 results'!AC65</f>
        <v>-2.426768531558764</v>
      </c>
    </row>
    <row r="66" spans="1:28" ht="12.75">
      <c r="A66" s="161"/>
      <c r="B66" s="93" t="s">
        <v>295</v>
      </c>
      <c r="C66" s="94"/>
      <c r="D66" s="161"/>
      <c r="E66" s="166">
        <f>SUM(E7:E65)</f>
        <v>-6420000</v>
      </c>
      <c r="F66" s="166">
        <f>SUM(F7:F65)</f>
        <v>-948681.6253058226</v>
      </c>
      <c r="G66" s="166">
        <f aca="true" t="shared" si="0" ref="G66:AB66">SUM(G7:G65)</f>
        <v>-296596.0627968895</v>
      </c>
      <c r="H66" s="166">
        <f t="shared" si="0"/>
        <v>-168239.31226799753</v>
      </c>
      <c r="I66" s="166">
        <f t="shared" si="0"/>
        <v>-1265067.884106967</v>
      </c>
      <c r="J66" s="166">
        <f t="shared" si="0"/>
        <v>-503604.0412319132</v>
      </c>
      <c r="K66" s="166">
        <f t="shared" si="0"/>
        <v>-86688.70373441401</v>
      </c>
      <c r="L66" s="166">
        <f t="shared" si="0"/>
        <v>-86498.12233004501</v>
      </c>
      <c r="M66" s="166">
        <f t="shared" si="0"/>
        <v>-1663038.0096498844</v>
      </c>
      <c r="N66" s="166">
        <f t="shared" si="0"/>
        <v>-155969.5394848083</v>
      </c>
      <c r="O66" s="166">
        <f t="shared" si="0"/>
        <v>-213966.12468542333</v>
      </c>
      <c r="P66" s="166">
        <f t="shared" si="0"/>
        <v>-11445.834687567283</v>
      </c>
      <c r="Q66" s="166">
        <f t="shared" si="0"/>
        <v>-21072.28800117603</v>
      </c>
      <c r="R66" s="166">
        <f t="shared" si="0"/>
        <v>-32397.09523584626</v>
      </c>
      <c r="S66" s="166">
        <f t="shared" si="0"/>
        <v>-22437.287981848538</v>
      </c>
      <c r="T66" s="166">
        <f t="shared" si="0"/>
        <v>-151009.8728943623</v>
      </c>
      <c r="U66" s="166">
        <f t="shared" si="0"/>
        <v>-12322.330925000822</v>
      </c>
      <c r="V66" s="166">
        <f t="shared" si="0"/>
        <v>-37083.28644702808</v>
      </c>
      <c r="W66" s="166">
        <f t="shared" si="0"/>
        <v>-16130.463640311793</v>
      </c>
      <c r="X66" s="166">
        <f t="shared" si="0"/>
        <v>-35639.09914837164</v>
      </c>
      <c r="Y66" s="166">
        <f t="shared" si="0"/>
        <v>-15614.153328878096</v>
      </c>
      <c r="Z66" s="166">
        <f t="shared" si="0"/>
        <v>-494499.692989885</v>
      </c>
      <c r="AA66" s="166">
        <f t="shared" si="0"/>
        <v>-153207.85204401135</v>
      </c>
      <c r="AB66" s="166">
        <f t="shared" si="0"/>
        <v>-28791.317081541718</v>
      </c>
    </row>
    <row r="67" spans="1:28" ht="12.75">
      <c r="A67" s="97"/>
      <c r="B67" s="96"/>
      <c r="C67" s="96"/>
      <c r="D67" s="96"/>
      <c r="E67" s="58"/>
      <c r="F67" s="46"/>
      <c r="G67" s="46"/>
      <c r="H67" s="46"/>
      <c r="I67" s="46"/>
      <c r="J67" s="46"/>
      <c r="K67" s="46"/>
      <c r="L67" s="46"/>
      <c r="M67" s="46"/>
      <c r="N67" s="46"/>
      <c r="O67" s="46"/>
      <c r="P67" s="46"/>
      <c r="Q67" s="46"/>
      <c r="R67" s="46"/>
      <c r="S67" s="46"/>
      <c r="T67" s="46"/>
      <c r="U67" s="46"/>
      <c r="V67" s="46"/>
      <c r="W67" s="46"/>
      <c r="X67" s="46"/>
      <c r="Y67" s="46"/>
      <c r="Z67" s="46"/>
      <c r="AA67" s="46"/>
      <c r="AB67" s="127"/>
    </row>
    <row r="68" spans="1:31" ht="12.75">
      <c r="A68" s="50" t="s">
        <v>269</v>
      </c>
      <c r="B68" s="51"/>
      <c r="C68" s="51"/>
      <c r="D68" s="51"/>
      <c r="E68" s="182">
        <v>119201034</v>
      </c>
      <c r="F68" s="182">
        <v>17188285.96698645</v>
      </c>
      <c r="G68" s="182">
        <v>5394364.694848897</v>
      </c>
      <c r="H68" s="182">
        <v>3266279.899396083</v>
      </c>
      <c r="I68" s="182">
        <v>23469274.768713266</v>
      </c>
      <c r="J68" s="182">
        <v>9472893.660399321</v>
      </c>
      <c r="K68" s="182">
        <v>1536657.336891567</v>
      </c>
      <c r="L68" s="182">
        <v>1749446.919821925</v>
      </c>
      <c r="M68" s="182">
        <v>30837354.037040602</v>
      </c>
      <c r="N68" s="182">
        <v>2872157.0139672374</v>
      </c>
      <c r="O68" s="182">
        <v>3944585.1007968783</v>
      </c>
      <c r="P68" s="182">
        <v>213682.2348590817</v>
      </c>
      <c r="Q68" s="182">
        <v>362225.3035827393</v>
      </c>
      <c r="R68" s="181">
        <v>664341.5404154661</v>
      </c>
      <c r="S68" s="182">
        <v>436365.5071164066</v>
      </c>
      <c r="T68" s="182">
        <v>2591988.0944828843</v>
      </c>
      <c r="U68" s="182">
        <v>227560.8308671267</v>
      </c>
      <c r="V68" s="182">
        <v>750899.640544935</v>
      </c>
      <c r="W68" s="182">
        <v>398454.1454454268</v>
      </c>
      <c r="X68" s="182">
        <v>733524.1508482922</v>
      </c>
      <c r="Y68" s="182">
        <v>291199.59661543724</v>
      </c>
      <c r="Z68" s="182">
        <v>9253951.964518558</v>
      </c>
      <c r="AA68" s="182">
        <v>3019329.2404436916</v>
      </c>
      <c r="AB68" s="182">
        <v>526212.3513977118</v>
      </c>
      <c r="AC68" s="47"/>
      <c r="AD68" s="47"/>
      <c r="AE68" s="63"/>
    </row>
    <row r="69" spans="1:28" ht="12.75">
      <c r="A69" s="50" t="s">
        <v>302</v>
      </c>
      <c r="B69" s="51"/>
      <c r="C69" s="51"/>
      <c r="D69" s="51"/>
      <c r="E69" s="182">
        <v>119201034</v>
      </c>
      <c r="F69" s="183">
        <v>17220646.15645292</v>
      </c>
      <c r="G69" s="183">
        <v>5616355.299891051</v>
      </c>
      <c r="H69" s="183">
        <v>3213010.795409393</v>
      </c>
      <c r="I69" s="183">
        <v>23757490.679637928</v>
      </c>
      <c r="J69" s="183">
        <v>9433633.464407139</v>
      </c>
      <c r="K69" s="183">
        <v>1585704.1836048483</v>
      </c>
      <c r="L69" s="183">
        <v>1723216.913030774</v>
      </c>
      <c r="M69" s="183">
        <v>30544780.80099611</v>
      </c>
      <c r="N69" s="183">
        <v>2913949.7818496646</v>
      </c>
      <c r="O69" s="183">
        <v>3965057.879384749</v>
      </c>
      <c r="P69" s="183">
        <v>211363.89651133007</v>
      </c>
      <c r="Q69" s="183">
        <v>392425.447109661</v>
      </c>
      <c r="R69" s="183">
        <v>606038.1541341003</v>
      </c>
      <c r="S69" s="183">
        <v>438284.9858082039</v>
      </c>
      <c r="T69" s="183">
        <v>2720596.2161029205</v>
      </c>
      <c r="U69" s="183">
        <v>234224.47495184306</v>
      </c>
      <c r="V69" s="183">
        <v>719266.9367673221</v>
      </c>
      <c r="W69" s="183">
        <v>301609.9115492566</v>
      </c>
      <c r="X69" s="183">
        <v>711916.5601060347</v>
      </c>
      <c r="Y69" s="183">
        <v>281731.30419784255</v>
      </c>
      <c r="Z69" s="183">
        <v>9239802.006335262</v>
      </c>
      <c r="AA69" s="183">
        <v>2837659.6749036727</v>
      </c>
      <c r="AB69" s="183">
        <v>532268.476857957</v>
      </c>
    </row>
    <row r="70" spans="1:28" ht="12.75">
      <c r="A70" s="51" t="s">
        <v>303</v>
      </c>
      <c r="B70" s="51"/>
      <c r="C70" s="51"/>
      <c r="D70" s="51"/>
      <c r="E70" s="182">
        <f>SUM(F70:AB70)</f>
        <v>112781033.99999997</v>
      </c>
      <c r="F70" s="183">
        <v>16271964.5311471</v>
      </c>
      <c r="G70" s="183">
        <v>5319759.23709416</v>
      </c>
      <c r="H70" s="183">
        <v>3044771.483141397</v>
      </c>
      <c r="I70" s="183">
        <v>22492422.795530967</v>
      </c>
      <c r="J70" s="183">
        <v>8930029.423175227</v>
      </c>
      <c r="K70" s="183">
        <v>1499015.4798704353</v>
      </c>
      <c r="L70" s="183">
        <v>1636718.7907007285</v>
      </c>
      <c r="M70" s="183">
        <v>28881742.79134622</v>
      </c>
      <c r="N70" s="183">
        <v>2757980.242364855</v>
      </c>
      <c r="O70" s="183">
        <v>3751091.7546993257</v>
      </c>
      <c r="P70" s="183">
        <v>199918.06182376278</v>
      </c>
      <c r="Q70" s="183">
        <v>371353.15910848504</v>
      </c>
      <c r="R70" s="183">
        <v>573641.0588982542</v>
      </c>
      <c r="S70" s="183">
        <v>415847.69782635546</v>
      </c>
      <c r="T70" s="183">
        <v>2569586.343208557</v>
      </c>
      <c r="U70" s="183">
        <v>221902.14402684226</v>
      </c>
      <c r="V70" s="183">
        <v>682183.6503202937</v>
      </c>
      <c r="W70" s="183">
        <v>285479.4479089448</v>
      </c>
      <c r="X70" s="183">
        <v>676277.4609576633</v>
      </c>
      <c r="Y70" s="183">
        <v>266117.15086896444</v>
      </c>
      <c r="Z70" s="183">
        <v>8745302.313345378</v>
      </c>
      <c r="AA70" s="183">
        <v>2684451.8228596617</v>
      </c>
      <c r="AB70" s="183">
        <v>503477.1597764153</v>
      </c>
    </row>
    <row r="71" spans="2:22" ht="12.75">
      <c r="B71" s="59">
        <f ca="1">TODAY()</f>
        <v>37438</v>
      </c>
      <c r="E71" s="63"/>
      <c r="F71" s="63"/>
      <c r="G71" s="63"/>
      <c r="H71" s="63"/>
      <c r="I71" s="63"/>
      <c r="J71" s="63"/>
      <c r="K71" s="175"/>
      <c r="L71" s="175"/>
      <c r="M71" s="175"/>
      <c r="N71" s="175"/>
      <c r="O71" s="175"/>
      <c r="P71" s="175"/>
      <c r="Q71" s="175"/>
      <c r="R71" s="175"/>
      <c r="S71" s="175"/>
      <c r="T71" s="175"/>
      <c r="U71" s="175"/>
      <c r="V71" s="175"/>
    </row>
  </sheetData>
  <mergeCells count="2">
    <mergeCell ref="A4:B4"/>
    <mergeCell ref="E5:E6"/>
  </mergeCells>
  <printOptions/>
  <pageMargins left="0.36" right="0.25" top="0.25" bottom="0.16" header="0.25" footer="0.16"/>
  <pageSetup fitToWidth="3" horizontalDpi="600" verticalDpi="600" orientation="portrait" scale="76" r:id="rId3"/>
  <colBreaks count="2" manualBreakCount="2">
    <brk id="13" max="73" man="1"/>
    <brk id="23" max="73" man="1"/>
  </colBreaks>
  <legacyDrawing r:id="rId2"/>
</worksheet>
</file>

<file path=xl/worksheets/sheet4.xml><?xml version="1.0" encoding="utf-8"?>
<worksheet xmlns="http://schemas.openxmlformats.org/spreadsheetml/2006/main" xmlns:r="http://schemas.openxmlformats.org/officeDocument/2006/relationships">
  <sheetPr transitionEvaluation="1"/>
  <dimension ref="A1:CE354"/>
  <sheetViews>
    <sheetView workbookViewId="0" topLeftCell="A1">
      <selection activeCell="A1" sqref="A1"/>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16384" width="10.625" style="2" customWidth="1"/>
  </cols>
  <sheetData>
    <row r="1" spans="1:4" ht="11.25">
      <c r="A1" s="37" t="s">
        <v>177</v>
      </c>
      <c r="B1" s="14"/>
      <c r="C1" s="14"/>
      <c r="D1" s="14"/>
    </row>
    <row r="2" spans="1:4" ht="11.25">
      <c r="A2" s="37" t="s">
        <v>178</v>
      </c>
      <c r="B2" s="14"/>
      <c r="C2" s="37" t="s">
        <v>179</v>
      </c>
      <c r="D2" s="14"/>
    </row>
    <row r="3" spans="1:41" ht="11.25">
      <c r="A3" s="37" t="s">
        <v>180</v>
      </c>
      <c r="B3" s="14"/>
      <c r="C3" s="14"/>
      <c r="D3" s="45"/>
      <c r="E3" s="9"/>
      <c r="F3" s="9"/>
      <c r="G3" s="9"/>
      <c r="M3" s="9"/>
      <c r="N3" s="9"/>
      <c r="O3" s="74"/>
      <c r="P3" s="9"/>
      <c r="Q3" s="9"/>
      <c r="R3" s="9"/>
      <c r="T3" s="18" t="s">
        <v>181</v>
      </c>
      <c r="U3" s="18"/>
      <c r="V3" s="18"/>
      <c r="W3" s="18"/>
      <c r="X3" s="18"/>
      <c r="Y3" s="18"/>
      <c r="Z3" s="18"/>
      <c r="AA3" s="18"/>
      <c r="AB3" s="18"/>
      <c r="AC3" s="18"/>
      <c r="AD3" s="18"/>
      <c r="AE3" s="18"/>
      <c r="AF3" s="18"/>
      <c r="AG3" s="18"/>
      <c r="AH3" s="18"/>
      <c r="AI3" s="18"/>
      <c r="AJ3" s="18"/>
      <c r="AK3" s="18"/>
      <c r="AL3" s="18"/>
      <c r="AM3" s="18"/>
      <c r="AN3" s="18"/>
      <c r="AO3" s="18"/>
    </row>
    <row r="4" spans="1:27" ht="12">
      <c r="A4" s="95" t="s">
        <v>293</v>
      </c>
      <c r="B4" s="14"/>
      <c r="C4" s="14"/>
      <c r="D4" s="36"/>
      <c r="E4" s="36"/>
      <c r="F4" s="36"/>
      <c r="G4" s="36"/>
      <c r="H4" s="36"/>
      <c r="I4" s="36"/>
      <c r="J4" s="36"/>
      <c r="K4" s="36"/>
      <c r="L4" s="36"/>
      <c r="M4" s="36"/>
      <c r="N4" s="36"/>
      <c r="O4" s="75"/>
      <c r="P4" s="36"/>
      <c r="Q4" s="36"/>
      <c r="R4" s="36"/>
      <c r="Y4" s="4"/>
      <c r="Z4" s="4"/>
      <c r="AA4" s="4"/>
    </row>
    <row r="5" spans="1:42" ht="14.25" customHeight="1">
      <c r="A5" s="207" t="s">
        <v>209</v>
      </c>
      <c r="B5" s="206" t="s">
        <v>210</v>
      </c>
      <c r="C5" s="206" t="s">
        <v>183</v>
      </c>
      <c r="D5" s="206" t="s">
        <v>270</v>
      </c>
      <c r="E5" s="206" t="s">
        <v>271</v>
      </c>
      <c r="F5" s="206"/>
      <c r="G5" s="206"/>
      <c r="H5" s="206"/>
      <c r="I5" s="206" t="s">
        <v>272</v>
      </c>
      <c r="J5" s="206"/>
      <c r="K5" s="206"/>
      <c r="L5" s="206"/>
      <c r="M5" s="206" t="s">
        <v>273</v>
      </c>
      <c r="N5" s="206"/>
      <c r="O5" s="206"/>
      <c r="P5" s="152" t="s">
        <v>176</v>
      </c>
      <c r="Q5" s="206" t="s">
        <v>207</v>
      </c>
      <c r="R5" s="207" t="s">
        <v>275</v>
      </c>
      <c r="T5" s="210" t="s">
        <v>108</v>
      </c>
      <c r="U5" s="210" t="s">
        <v>218</v>
      </c>
      <c r="V5" s="210" t="s">
        <v>104</v>
      </c>
      <c r="W5" s="210" t="s">
        <v>233</v>
      </c>
      <c r="X5" s="210" t="s">
        <v>219</v>
      </c>
      <c r="Y5" s="210" t="s">
        <v>220</v>
      </c>
      <c r="Z5" s="210" t="s">
        <v>221</v>
      </c>
      <c r="AA5" s="210" t="s">
        <v>222</v>
      </c>
      <c r="AB5" s="210" t="s">
        <v>223</v>
      </c>
      <c r="AC5" s="210" t="s">
        <v>214</v>
      </c>
      <c r="AD5" s="210" t="s">
        <v>215</v>
      </c>
      <c r="AE5" s="210" t="s">
        <v>224</v>
      </c>
      <c r="AF5" s="210" t="s">
        <v>101</v>
      </c>
      <c r="AG5" s="210" t="s">
        <v>207</v>
      </c>
      <c r="AH5" s="210" t="s">
        <v>225</v>
      </c>
      <c r="AI5" s="210" t="s">
        <v>226</v>
      </c>
      <c r="AJ5" s="210" t="s">
        <v>227</v>
      </c>
      <c r="AK5" s="210" t="s">
        <v>281</v>
      </c>
      <c r="AL5" s="210" t="s">
        <v>228</v>
      </c>
      <c r="AM5" s="210" t="s">
        <v>229</v>
      </c>
      <c r="AN5" s="210" t="s">
        <v>230</v>
      </c>
      <c r="AO5" s="209" t="s">
        <v>231</v>
      </c>
      <c r="AP5" s="209" t="s">
        <v>232</v>
      </c>
    </row>
    <row r="6" spans="1:42" ht="12.75" customHeight="1">
      <c r="A6" s="207"/>
      <c r="B6" s="206"/>
      <c r="C6" s="206"/>
      <c r="D6" s="206"/>
      <c r="E6" s="206" t="s">
        <v>173</v>
      </c>
      <c r="F6" s="206" t="s">
        <v>184</v>
      </c>
      <c r="G6" s="206" t="s">
        <v>185</v>
      </c>
      <c r="H6" s="206" t="s">
        <v>186</v>
      </c>
      <c r="I6" s="206" t="s">
        <v>216</v>
      </c>
      <c r="J6" s="206" t="s">
        <v>211</v>
      </c>
      <c r="K6" s="206" t="s">
        <v>212</v>
      </c>
      <c r="L6" s="206" t="s">
        <v>213</v>
      </c>
      <c r="M6" s="206" t="s">
        <v>214</v>
      </c>
      <c r="N6" s="206" t="s">
        <v>215</v>
      </c>
      <c r="O6" s="206" t="s">
        <v>217</v>
      </c>
      <c r="P6" s="206" t="s">
        <v>274</v>
      </c>
      <c r="Q6" s="206"/>
      <c r="R6" s="207"/>
      <c r="T6" s="210"/>
      <c r="U6" s="210"/>
      <c r="V6" s="210"/>
      <c r="W6" s="210"/>
      <c r="X6" s="210"/>
      <c r="Y6" s="210"/>
      <c r="Z6" s="210"/>
      <c r="AA6" s="210"/>
      <c r="AB6" s="210"/>
      <c r="AC6" s="210"/>
      <c r="AD6" s="210"/>
      <c r="AE6" s="210"/>
      <c r="AF6" s="210"/>
      <c r="AG6" s="210"/>
      <c r="AH6" s="210"/>
      <c r="AI6" s="210"/>
      <c r="AJ6" s="210"/>
      <c r="AK6" s="210"/>
      <c r="AL6" s="210"/>
      <c r="AM6" s="210"/>
      <c r="AN6" s="210"/>
      <c r="AO6" s="209"/>
      <c r="AP6" s="209"/>
    </row>
    <row r="7" spans="1:42" ht="15.75" customHeight="1">
      <c r="A7" s="207"/>
      <c r="B7" s="206"/>
      <c r="C7" s="206"/>
      <c r="D7" s="206"/>
      <c r="E7" s="206"/>
      <c r="F7" s="206"/>
      <c r="G7" s="206"/>
      <c r="H7" s="206"/>
      <c r="I7" s="206"/>
      <c r="J7" s="206"/>
      <c r="K7" s="206"/>
      <c r="L7" s="206"/>
      <c r="M7" s="206"/>
      <c r="N7" s="206"/>
      <c r="O7" s="206"/>
      <c r="P7" s="206"/>
      <c r="Q7" s="206"/>
      <c r="R7" s="207"/>
      <c r="T7" s="210"/>
      <c r="U7" s="210"/>
      <c r="V7" s="210"/>
      <c r="W7" s="210"/>
      <c r="X7" s="210"/>
      <c r="Y7" s="210"/>
      <c r="Z7" s="210"/>
      <c r="AA7" s="210"/>
      <c r="AB7" s="210"/>
      <c r="AC7" s="210"/>
      <c r="AD7" s="210"/>
      <c r="AE7" s="210"/>
      <c r="AF7" s="210"/>
      <c r="AG7" s="210"/>
      <c r="AH7" s="210"/>
      <c r="AI7" s="210"/>
      <c r="AJ7" s="210"/>
      <c r="AK7" s="210"/>
      <c r="AL7" s="210"/>
      <c r="AM7" s="210"/>
      <c r="AN7" s="210"/>
      <c r="AO7" s="209"/>
      <c r="AP7" s="209"/>
    </row>
    <row r="8" spans="1:42" ht="11.25">
      <c r="A8" s="207"/>
      <c r="B8" s="206"/>
      <c r="C8" s="206"/>
      <c r="D8" s="206"/>
      <c r="E8" s="206"/>
      <c r="F8" s="206"/>
      <c r="G8" s="206"/>
      <c r="H8" s="206"/>
      <c r="I8" s="206"/>
      <c r="J8" s="206"/>
      <c r="K8" s="206"/>
      <c r="L8" s="206"/>
      <c r="M8" s="206"/>
      <c r="N8" s="206"/>
      <c r="O8" s="206"/>
      <c r="P8" s="206"/>
      <c r="Q8" s="206"/>
      <c r="R8" s="207"/>
      <c r="T8" s="210"/>
      <c r="U8" s="210"/>
      <c r="V8" s="210"/>
      <c r="W8" s="210"/>
      <c r="X8" s="210"/>
      <c r="Y8" s="210"/>
      <c r="Z8" s="210"/>
      <c r="AA8" s="210"/>
      <c r="AB8" s="210"/>
      <c r="AC8" s="210"/>
      <c r="AD8" s="210"/>
      <c r="AE8" s="210"/>
      <c r="AF8" s="210"/>
      <c r="AG8" s="210"/>
      <c r="AH8" s="210"/>
      <c r="AI8" s="210"/>
      <c r="AJ8" s="210"/>
      <c r="AK8" s="210"/>
      <c r="AL8" s="210"/>
      <c r="AM8" s="210"/>
      <c r="AN8" s="210"/>
      <c r="AO8" s="209"/>
      <c r="AP8" s="209"/>
    </row>
    <row r="9" spans="1:42" ht="11.25">
      <c r="A9" s="208" t="s">
        <v>208</v>
      </c>
      <c r="B9" s="208"/>
      <c r="C9" s="208"/>
      <c r="D9" s="150">
        <v>600</v>
      </c>
      <c r="E9" s="150">
        <v>360</v>
      </c>
      <c r="F9" s="150">
        <v>370</v>
      </c>
      <c r="G9" s="150" t="s">
        <v>187</v>
      </c>
      <c r="H9" s="150">
        <v>380</v>
      </c>
      <c r="I9" s="151" t="s">
        <v>188</v>
      </c>
      <c r="J9" s="150">
        <v>132</v>
      </c>
      <c r="K9" s="150">
        <v>131</v>
      </c>
      <c r="L9" s="150">
        <v>154</v>
      </c>
      <c r="M9" s="150">
        <v>250</v>
      </c>
      <c r="N9" s="150">
        <v>257</v>
      </c>
      <c r="O9" s="150">
        <v>259</v>
      </c>
      <c r="P9" s="150">
        <v>342</v>
      </c>
      <c r="Q9" s="85"/>
      <c r="R9" s="85" t="s">
        <v>189</v>
      </c>
      <c r="T9" s="4" t="s">
        <v>107</v>
      </c>
      <c r="U9" s="4" t="s">
        <v>118</v>
      </c>
      <c r="V9" s="4" t="s">
        <v>103</v>
      </c>
      <c r="W9" s="4" t="s">
        <v>105</v>
      </c>
      <c r="X9" s="4" t="s">
        <v>142</v>
      </c>
      <c r="Y9" s="4" t="s">
        <v>92</v>
      </c>
      <c r="Z9" s="4" t="s">
        <v>138</v>
      </c>
      <c r="AA9" s="4" t="s">
        <v>110</v>
      </c>
      <c r="AB9" s="4" t="s">
        <v>190</v>
      </c>
      <c r="AC9" s="4" t="s">
        <v>90</v>
      </c>
      <c r="AD9" s="4" t="s">
        <v>133</v>
      </c>
      <c r="AE9" s="4" t="s">
        <v>95</v>
      </c>
      <c r="AF9" s="4" t="s">
        <v>100</v>
      </c>
      <c r="AG9" s="4" t="s">
        <v>155</v>
      </c>
      <c r="AH9" s="4" t="s">
        <v>113</v>
      </c>
      <c r="AI9" s="4" t="s">
        <v>131</v>
      </c>
      <c r="AJ9" s="4" t="s">
        <v>127</v>
      </c>
      <c r="AK9" s="4" t="s">
        <v>146</v>
      </c>
      <c r="AL9" s="4" t="s">
        <v>182</v>
      </c>
      <c r="AM9" s="4" t="s">
        <v>125</v>
      </c>
      <c r="AN9" s="4" t="s">
        <v>135</v>
      </c>
      <c r="AO9" s="9" t="s">
        <v>169</v>
      </c>
      <c r="AP9" s="9" t="s">
        <v>123</v>
      </c>
    </row>
    <row r="10" spans="1:42" ht="11.25">
      <c r="A10" s="38" t="s">
        <v>191</v>
      </c>
      <c r="B10" s="66" t="s">
        <v>0</v>
      </c>
      <c r="C10" s="66" t="s">
        <v>66</v>
      </c>
      <c r="D10" s="2">
        <v>60964</v>
      </c>
      <c r="E10" s="2">
        <v>2777</v>
      </c>
      <c r="F10" s="2">
        <v>645</v>
      </c>
      <c r="G10" s="2">
        <v>2252</v>
      </c>
      <c r="H10" s="2">
        <v>525</v>
      </c>
      <c r="I10" s="169">
        <v>1636.26</v>
      </c>
      <c r="J10" s="169">
        <v>234.18</v>
      </c>
      <c r="K10" s="169">
        <v>991.44</v>
      </c>
      <c r="L10" s="169">
        <v>644.82</v>
      </c>
      <c r="M10" s="146">
        <v>137687</v>
      </c>
      <c r="N10" s="146">
        <v>31445</v>
      </c>
      <c r="O10" s="146">
        <v>14744</v>
      </c>
      <c r="P10" s="2">
        <f>812059-4100-9175-13942-15686</f>
        <v>769156</v>
      </c>
      <c r="Q10" s="17"/>
      <c r="R10" s="17">
        <v>46352535</v>
      </c>
      <c r="T10" s="6">
        <f aca="true" t="shared" si="0" ref="T10:T40">D10/D$93</f>
        <v>0.05465025593215781</v>
      </c>
      <c r="U10" s="6">
        <f aca="true" t="shared" si="1" ref="U10:U40">E10/E$93</f>
        <v>0.07369175246789088</v>
      </c>
      <c r="V10" s="6">
        <f aca="true" t="shared" si="2" ref="V10:V40">F10/F$93</f>
        <v>0.0920114122681883</v>
      </c>
      <c r="W10" s="6">
        <f aca="true" t="shared" si="3" ref="W10:W40">G10/G$93</f>
        <v>0.08010244006544782</v>
      </c>
      <c r="X10" s="6">
        <f aca="true" t="shared" si="4" ref="X10:X40">H10/H$93</f>
        <v>0.054858934169279</v>
      </c>
      <c r="Y10" s="6">
        <f aca="true" t="shared" si="5" ref="Y10:Y40">I10/I$93</f>
        <v>0.1746469191884691</v>
      </c>
      <c r="Z10" s="6">
        <f aca="true" t="shared" si="6" ref="Z10:Z40">J10/J$93</f>
        <v>0.1240465293668955</v>
      </c>
      <c r="AA10" s="6">
        <f aca="true" t="shared" si="7" ref="AA10:AA40">K10/K$93</f>
        <v>0.18290968529881674</v>
      </c>
      <c r="AB10" s="6">
        <f aca="true" t="shared" si="8" ref="AB10:AB40">L10/L$93</f>
        <v>0.16330427647407422</v>
      </c>
      <c r="AC10" s="6">
        <f aca="true" t="shared" si="9" ref="AC10:AC40">M10/M$93</f>
        <v>0.1637984753050187</v>
      </c>
      <c r="AD10" s="6">
        <f aca="true" t="shared" si="10" ref="AD10:AD40">N10/N$93</f>
        <v>0.1462747276159429</v>
      </c>
      <c r="AE10" s="6">
        <f aca="true" t="shared" si="11" ref="AE10:AE40">O10/O$93</f>
        <v>0.27501305677833326</v>
      </c>
      <c r="AF10" s="6">
        <f aca="true" t="shared" si="12" ref="AF10:AF40">P10/P$93</f>
        <v>0.13138360884103753</v>
      </c>
      <c r="AG10" s="6">
        <f aca="true" t="shared" si="13" ref="AG10:AG40">Q10/Q$93</f>
        <v>0</v>
      </c>
      <c r="AH10" s="6">
        <f>M10/(SUM(M$10:M$32)-M$27-M$29-M$30-M$32)</f>
        <v>0.2007599561989942</v>
      </c>
      <c r="AI10" s="6">
        <f>M10/SUM(M$10+M$17+M$19+M$24)</f>
        <v>0.4089162251419611</v>
      </c>
      <c r="AJ10" s="6">
        <f>N10/SUM(N$10+N$17+N$19+N$24)</f>
        <v>0.358339411067554</v>
      </c>
      <c r="AK10" s="6">
        <f>(AC10+AD10)/2</f>
        <v>0.15503660146048082</v>
      </c>
      <c r="AL10" s="6">
        <f>(AA10+U10)/2</f>
        <v>0.12830071888335381</v>
      </c>
      <c r="AM10" s="6">
        <f>(Y10+U10)/2</f>
        <v>0.12416933582817999</v>
      </c>
      <c r="AN10" s="6">
        <f>(X10+AA10)/2</f>
        <v>0.11888430973404787</v>
      </c>
      <c r="AO10" s="6">
        <f>R10/R$93</f>
        <v>0.11435565896015855</v>
      </c>
      <c r="AP10" s="6">
        <f>(Z10+X10)/2</f>
        <v>0.08945273176808725</v>
      </c>
    </row>
    <row r="11" spans="1:42" ht="11.25">
      <c r="A11" s="38" t="s">
        <v>191</v>
      </c>
      <c r="B11" s="66" t="s">
        <v>1</v>
      </c>
      <c r="C11" s="66" t="s">
        <v>202</v>
      </c>
      <c r="D11" s="2">
        <v>130896</v>
      </c>
      <c r="E11" s="2">
        <v>4380</v>
      </c>
      <c r="F11" s="2">
        <v>695</v>
      </c>
      <c r="G11" s="2">
        <v>3297</v>
      </c>
      <c r="H11" s="2">
        <v>1083</v>
      </c>
      <c r="I11" s="169">
        <v>298.74</v>
      </c>
      <c r="J11" s="169">
        <v>115.81</v>
      </c>
      <c r="K11" s="169">
        <v>231.24</v>
      </c>
      <c r="L11" s="169">
        <v>67.5</v>
      </c>
      <c r="M11" s="146">
        <v>36083</v>
      </c>
      <c r="N11" s="146">
        <v>1076</v>
      </c>
      <c r="O11" s="146">
        <v>3864</v>
      </c>
      <c r="P11" s="2">
        <v>73212</v>
      </c>
      <c r="Q11" s="17"/>
      <c r="R11" s="17">
        <v>24457705</v>
      </c>
      <c r="T11" s="6">
        <f t="shared" si="0"/>
        <v>0.11733973985459827</v>
      </c>
      <c r="U11" s="6">
        <f t="shared" si="1"/>
        <v>0.11622969960726037</v>
      </c>
      <c r="V11" s="6">
        <f t="shared" si="2"/>
        <v>0.09914407988587731</v>
      </c>
      <c r="W11" s="6">
        <f t="shared" si="3"/>
        <v>0.11727253325745181</v>
      </c>
      <c r="X11" s="6">
        <f t="shared" si="4"/>
        <v>0.11316614420062696</v>
      </c>
      <c r="Y11" s="6">
        <f t="shared" si="5"/>
        <v>0.0318861431791789</v>
      </c>
      <c r="Z11" s="6">
        <f t="shared" si="6"/>
        <v>0.061345241122128996</v>
      </c>
      <c r="AA11" s="6">
        <f t="shared" si="7"/>
        <v>0.04266121563432823</v>
      </c>
      <c r="AB11" s="6">
        <f t="shared" si="8"/>
        <v>0.01709475305046371</v>
      </c>
      <c r="AC11" s="6">
        <f t="shared" si="9"/>
        <v>0.04292591446128531</v>
      </c>
      <c r="AD11" s="6">
        <f t="shared" si="10"/>
        <v>0.005005298359508811</v>
      </c>
      <c r="AE11" s="6">
        <f t="shared" si="11"/>
        <v>0.0720734163993136</v>
      </c>
      <c r="AF11" s="6">
        <f t="shared" si="12"/>
        <v>0.012505729358504698</v>
      </c>
      <c r="AG11" s="6">
        <f t="shared" si="13"/>
        <v>0</v>
      </c>
      <c r="AH11" s="6">
        <f aca="true" t="shared" si="14" ref="AH11:AH31">M11/(SUM(M$10:M$32)-M$27-M$29-M$30-M$32)</f>
        <v>0.052612240077337065</v>
      </c>
      <c r="AI11" s="6">
        <v>0</v>
      </c>
      <c r="AJ11" s="6">
        <v>0</v>
      </c>
      <c r="AK11" s="6">
        <f aca="true" t="shared" si="15" ref="AK11:AK73">(AC11+AD11)/2</f>
        <v>0.02396560641039706</v>
      </c>
      <c r="AL11" s="6">
        <f aca="true" t="shared" si="16" ref="AL11:AL73">(AA11+U11)/2</f>
        <v>0.0794454576207943</v>
      </c>
      <c r="AM11" s="6">
        <f aca="true" t="shared" si="17" ref="AM11:AM73">(Y11+U11)/2</f>
        <v>0.07405792139321964</v>
      </c>
      <c r="AN11" s="6">
        <f aca="true" t="shared" si="18" ref="AN11:AN74">(X11+AA11)/2</f>
        <v>0.0779136799174776</v>
      </c>
      <c r="AO11" s="6">
        <f aca="true" t="shared" si="19" ref="AO11:AO74">R11/R$93</f>
        <v>0.06033924513358686</v>
      </c>
      <c r="AP11" s="6">
        <f aca="true" t="shared" si="20" ref="AP11:AP73">(Z11+X11)/2</f>
        <v>0.08725569266137798</v>
      </c>
    </row>
    <row r="12" spans="1:42" ht="11.25">
      <c r="A12" s="38" t="s">
        <v>191</v>
      </c>
      <c r="B12" s="66" t="s">
        <v>2</v>
      </c>
      <c r="C12" s="66" t="s">
        <v>68</v>
      </c>
      <c r="D12" s="2">
        <v>40572</v>
      </c>
      <c r="E12" s="2">
        <v>1416</v>
      </c>
      <c r="F12" s="2">
        <v>160</v>
      </c>
      <c r="G12" s="2">
        <v>655</v>
      </c>
      <c r="H12" s="2">
        <v>761</v>
      </c>
      <c r="I12" s="169">
        <v>241.05</v>
      </c>
      <c r="J12" s="169">
        <v>89.24</v>
      </c>
      <c r="K12" s="169">
        <v>177.39</v>
      </c>
      <c r="L12" s="169">
        <v>63.66</v>
      </c>
      <c r="M12" s="146">
        <v>22496</v>
      </c>
      <c r="N12" s="146">
        <v>7547</v>
      </c>
      <c r="O12" s="146">
        <v>400</v>
      </c>
      <c r="P12" s="2">
        <v>87601</v>
      </c>
      <c r="Q12" s="17"/>
      <c r="R12" s="17">
        <v>12505287</v>
      </c>
      <c r="T12" s="6">
        <f t="shared" si="0"/>
        <v>0.03637015589002537</v>
      </c>
      <c r="U12" s="6">
        <f t="shared" si="1"/>
        <v>0.03757562891412801</v>
      </c>
      <c r="V12" s="6">
        <f t="shared" si="2"/>
        <v>0.02282453637660485</v>
      </c>
      <c r="W12" s="6">
        <f t="shared" si="3"/>
        <v>0.02329800099594508</v>
      </c>
      <c r="X12" s="6">
        <f t="shared" si="4"/>
        <v>0.07951933124346917</v>
      </c>
      <c r="Y12" s="6">
        <f t="shared" si="5"/>
        <v>0.025728576063938788</v>
      </c>
      <c r="Z12" s="6">
        <f t="shared" si="6"/>
        <v>0.047270955165692005</v>
      </c>
      <c r="AA12" s="6">
        <f t="shared" si="7"/>
        <v>0.032726487810817696</v>
      </c>
      <c r="AB12" s="6">
        <f t="shared" si="8"/>
        <v>0.016122251543592883</v>
      </c>
      <c r="AC12" s="6">
        <f t="shared" si="9"/>
        <v>0.026762225195274072</v>
      </c>
      <c r="AD12" s="6">
        <f t="shared" si="10"/>
        <v>0.03510686498068122</v>
      </c>
      <c r="AE12" s="6">
        <f t="shared" si="11"/>
        <v>0.007461016190405134</v>
      </c>
      <c r="AF12" s="6">
        <f t="shared" si="12"/>
        <v>0.014963590634518522</v>
      </c>
      <c r="AG12" s="6">
        <f t="shared" si="13"/>
        <v>0</v>
      </c>
      <c r="AH12" s="6">
        <f t="shared" si="14"/>
        <v>0.03280117930271249</v>
      </c>
      <c r="AI12" s="6">
        <v>0</v>
      </c>
      <c r="AJ12" s="6">
        <v>0</v>
      </c>
      <c r="AK12" s="6">
        <f t="shared" si="15"/>
        <v>0.030934545087977647</v>
      </c>
      <c r="AL12" s="6">
        <f t="shared" si="16"/>
        <v>0.035151058362472856</v>
      </c>
      <c r="AM12" s="6">
        <f t="shared" si="17"/>
        <v>0.0316521024890334</v>
      </c>
      <c r="AN12" s="6">
        <f t="shared" si="18"/>
        <v>0.05612290952714344</v>
      </c>
      <c r="AO12" s="6">
        <f t="shared" si="19"/>
        <v>0.030851610065574714</v>
      </c>
      <c r="AP12" s="6">
        <f t="shared" si="20"/>
        <v>0.06339514320458059</v>
      </c>
    </row>
    <row r="13" spans="1:42" ht="11.25">
      <c r="A13" s="38" t="s">
        <v>191</v>
      </c>
      <c r="B13" s="66" t="s">
        <v>3</v>
      </c>
      <c r="C13" s="66" t="s">
        <v>69</v>
      </c>
      <c r="D13" s="2">
        <v>179328</v>
      </c>
      <c r="E13" s="2">
        <v>7168</v>
      </c>
      <c r="F13" s="2">
        <v>1272</v>
      </c>
      <c r="G13" s="2">
        <v>5042</v>
      </c>
      <c r="H13" s="2">
        <v>2126</v>
      </c>
      <c r="I13" s="169">
        <v>998.87</v>
      </c>
      <c r="J13" s="169">
        <v>354.24</v>
      </c>
      <c r="K13" s="169">
        <v>754.75</v>
      </c>
      <c r="L13" s="169">
        <v>244.12</v>
      </c>
      <c r="M13" s="146">
        <v>149902</v>
      </c>
      <c r="N13" s="146">
        <v>64760</v>
      </c>
      <c r="O13" s="146">
        <v>12175</v>
      </c>
      <c r="P13" s="2">
        <f>1115978-4000-30800</f>
        <v>1081178</v>
      </c>
      <c r="Q13" s="17"/>
      <c r="R13" s="17">
        <v>59540750</v>
      </c>
      <c r="T13" s="6">
        <f t="shared" si="0"/>
        <v>0.1607558738895413</v>
      </c>
      <c r="U13" s="6">
        <f t="shared" si="1"/>
        <v>0.1902133531472243</v>
      </c>
      <c r="V13" s="6">
        <f t="shared" si="2"/>
        <v>0.18145506419400856</v>
      </c>
      <c r="W13" s="6">
        <f t="shared" si="3"/>
        <v>0.17934125346802304</v>
      </c>
      <c r="X13" s="6">
        <f t="shared" si="4"/>
        <v>0.22215256008359457</v>
      </c>
      <c r="Y13" s="6">
        <f t="shared" si="5"/>
        <v>0.10661482170913311</v>
      </c>
      <c r="Z13" s="6">
        <f t="shared" si="6"/>
        <v>0.18764302059496568</v>
      </c>
      <c r="AA13" s="6">
        <f t="shared" si="7"/>
        <v>0.13924300510296328</v>
      </c>
      <c r="AB13" s="6">
        <f t="shared" si="8"/>
        <v>0.06182475725450668</v>
      </c>
      <c r="AC13" s="6">
        <f t="shared" si="9"/>
        <v>0.17832997338291134</v>
      </c>
      <c r="AD13" s="6">
        <f t="shared" si="10"/>
        <v>0.30124825442545594</v>
      </c>
      <c r="AE13" s="6">
        <f t="shared" si="11"/>
        <v>0.22709468029545626</v>
      </c>
      <c r="AF13" s="6">
        <f t="shared" si="12"/>
        <v>0.18468173873640104</v>
      </c>
      <c r="AG13" s="6">
        <f t="shared" si="13"/>
        <v>0</v>
      </c>
      <c r="AH13" s="6">
        <f t="shared" si="14"/>
        <v>0.21857051830704155</v>
      </c>
      <c r="AI13" s="6">
        <v>0</v>
      </c>
      <c r="AJ13" s="6">
        <v>0</v>
      </c>
      <c r="AK13" s="6">
        <f t="shared" si="15"/>
        <v>0.23978911390418364</v>
      </c>
      <c r="AL13" s="6">
        <f t="shared" si="16"/>
        <v>0.1647281791250938</v>
      </c>
      <c r="AM13" s="6">
        <f t="shared" si="17"/>
        <v>0.1484140874281787</v>
      </c>
      <c r="AN13" s="6">
        <f t="shared" si="18"/>
        <v>0.18069778259327893</v>
      </c>
      <c r="AO13" s="6">
        <f t="shared" si="19"/>
        <v>0.1468921106738188</v>
      </c>
      <c r="AP13" s="6">
        <f t="shared" si="20"/>
        <v>0.20489779033928013</v>
      </c>
    </row>
    <row r="14" spans="1:42" ht="11.25">
      <c r="A14" s="38" t="s">
        <v>191</v>
      </c>
      <c r="B14" s="38" t="s">
        <v>4</v>
      </c>
      <c r="C14" s="66" t="s">
        <v>70</v>
      </c>
      <c r="D14" s="2">
        <v>77950</v>
      </c>
      <c r="E14" s="2">
        <v>2559</v>
      </c>
      <c r="F14" s="2">
        <v>450</v>
      </c>
      <c r="G14" s="2">
        <v>1837</v>
      </c>
      <c r="H14" s="2">
        <v>722</v>
      </c>
      <c r="I14" s="169">
        <v>434.72</v>
      </c>
      <c r="J14" s="169">
        <v>174.12</v>
      </c>
      <c r="K14" s="169">
        <v>307.72</v>
      </c>
      <c r="L14" s="169">
        <v>127</v>
      </c>
      <c r="M14" s="146">
        <v>33990</v>
      </c>
      <c r="N14" s="146">
        <v>1588</v>
      </c>
      <c r="O14" s="146">
        <v>2691</v>
      </c>
      <c r="P14" s="2">
        <v>544941</v>
      </c>
      <c r="Q14" s="17"/>
      <c r="R14" s="17">
        <v>23722835</v>
      </c>
      <c r="T14" s="6">
        <f t="shared" si="0"/>
        <v>0.06987709877815926</v>
      </c>
      <c r="U14" s="6">
        <f t="shared" si="1"/>
        <v>0.06790680394862542</v>
      </c>
      <c r="V14" s="6">
        <f t="shared" si="2"/>
        <v>0.06419400855920114</v>
      </c>
      <c r="W14" s="6">
        <f t="shared" si="3"/>
        <v>0.06534111119015437</v>
      </c>
      <c r="X14" s="6">
        <f t="shared" si="4"/>
        <v>0.0754440961337513</v>
      </c>
      <c r="Y14" s="6">
        <f t="shared" si="5"/>
        <v>0.04640002732427077</v>
      </c>
      <c r="Z14" s="6">
        <f t="shared" si="6"/>
        <v>0.09223239257564202</v>
      </c>
      <c r="AA14" s="6">
        <f t="shared" si="7"/>
        <v>0.05677092749954801</v>
      </c>
      <c r="AB14" s="6">
        <f t="shared" si="8"/>
        <v>0.03216346129494654</v>
      </c>
      <c r="AC14" s="6">
        <f t="shared" si="9"/>
        <v>0.04043599014879826</v>
      </c>
      <c r="AD14" s="6">
        <f t="shared" si="10"/>
        <v>0.007387001668122668</v>
      </c>
      <c r="AE14" s="6">
        <f t="shared" si="11"/>
        <v>0.05019398642095054</v>
      </c>
      <c r="AF14" s="6">
        <f t="shared" si="12"/>
        <v>0.09308425753090899</v>
      </c>
      <c r="AG14" s="6">
        <f t="shared" si="13"/>
        <v>0</v>
      </c>
      <c r="AH14" s="6">
        <f t="shared" si="14"/>
        <v>0.04956045894822179</v>
      </c>
      <c r="AI14" s="6">
        <v>0</v>
      </c>
      <c r="AJ14" s="6">
        <v>0</v>
      </c>
      <c r="AK14" s="6">
        <f t="shared" si="15"/>
        <v>0.023911495908460464</v>
      </c>
      <c r="AL14" s="6">
        <f t="shared" si="16"/>
        <v>0.062338865724086714</v>
      </c>
      <c r="AM14" s="6">
        <f t="shared" si="17"/>
        <v>0.057153415636448095</v>
      </c>
      <c r="AN14" s="6">
        <f t="shared" si="18"/>
        <v>0.06610751181664966</v>
      </c>
      <c r="AO14" s="6">
        <f t="shared" si="19"/>
        <v>0.058526258139454786</v>
      </c>
      <c r="AP14" s="6">
        <f t="shared" si="20"/>
        <v>0.08383824435469667</v>
      </c>
    </row>
    <row r="15" spans="1:42" ht="11.25">
      <c r="A15" s="38" t="s">
        <v>191</v>
      </c>
      <c r="B15" s="66" t="s">
        <v>5</v>
      </c>
      <c r="C15" s="66" t="s">
        <v>71</v>
      </c>
      <c r="D15" s="2">
        <v>16184</v>
      </c>
      <c r="E15" s="2">
        <v>623</v>
      </c>
      <c r="F15" s="2">
        <v>0</v>
      </c>
      <c r="G15" s="2">
        <v>537</v>
      </c>
      <c r="H15" s="2">
        <v>86</v>
      </c>
      <c r="I15" s="169">
        <v>137.88</v>
      </c>
      <c r="J15" s="169">
        <v>32.62</v>
      </c>
      <c r="K15" s="169">
        <v>102.24</v>
      </c>
      <c r="L15" s="169">
        <v>35.64</v>
      </c>
      <c r="M15" s="146">
        <v>10766</v>
      </c>
      <c r="N15" s="146">
        <v>1960</v>
      </c>
      <c r="O15" s="146">
        <v>2997</v>
      </c>
      <c r="P15" s="2">
        <v>53029</v>
      </c>
      <c r="Q15" s="17"/>
      <c r="R15" s="17">
        <v>5228835</v>
      </c>
      <c r="T15" s="6">
        <f t="shared" si="0"/>
        <v>0.014507902073453875</v>
      </c>
      <c r="U15" s="6">
        <f t="shared" si="1"/>
        <v>0.016532215263772423</v>
      </c>
      <c r="V15" s="6">
        <f t="shared" si="2"/>
        <v>0</v>
      </c>
      <c r="W15" s="6">
        <f t="shared" si="3"/>
        <v>0.01910080386995803</v>
      </c>
      <c r="X15" s="6">
        <f t="shared" si="4"/>
        <v>0.008986415882967606</v>
      </c>
      <c r="Y15" s="6">
        <f t="shared" si="5"/>
        <v>0.014716681467313336</v>
      </c>
      <c r="Z15" s="6">
        <f t="shared" si="6"/>
        <v>0.017279006695482668</v>
      </c>
      <c r="AA15" s="6">
        <f t="shared" si="7"/>
        <v>0.01886214619639214</v>
      </c>
      <c r="AB15" s="6">
        <f t="shared" si="8"/>
        <v>0.009026029610644838</v>
      </c>
      <c r="AC15" s="6">
        <f t="shared" si="9"/>
        <v>0.012807704323093912</v>
      </c>
      <c r="AD15" s="6">
        <f t="shared" si="10"/>
        <v>0.009117457978287424</v>
      </c>
      <c r="AE15" s="6">
        <f t="shared" si="11"/>
        <v>0.05590166380661047</v>
      </c>
      <c r="AF15" s="6">
        <f t="shared" si="12"/>
        <v>0.009058164264767328</v>
      </c>
      <c r="AG15" s="6">
        <f t="shared" si="13"/>
        <v>0</v>
      </c>
      <c r="AH15" s="6">
        <f t="shared" si="14"/>
        <v>0.01569779055712138</v>
      </c>
      <c r="AI15" s="6">
        <v>0</v>
      </c>
      <c r="AJ15" s="6">
        <v>0</v>
      </c>
      <c r="AK15" s="6">
        <f t="shared" si="15"/>
        <v>0.010962581150690667</v>
      </c>
      <c r="AL15" s="6">
        <f t="shared" si="16"/>
        <v>0.01769718073008228</v>
      </c>
      <c r="AM15" s="6">
        <f t="shared" si="17"/>
        <v>0.01562444836554288</v>
      </c>
      <c r="AN15" s="6">
        <f t="shared" si="18"/>
        <v>0.013924281039679872</v>
      </c>
      <c r="AO15" s="6">
        <f t="shared" si="19"/>
        <v>0.01289998210494724</v>
      </c>
      <c r="AP15" s="6">
        <f t="shared" si="20"/>
        <v>0.013132711289225137</v>
      </c>
    </row>
    <row r="16" spans="1:42" ht="11.25">
      <c r="A16" s="38" t="s">
        <v>191</v>
      </c>
      <c r="B16" s="66" t="s">
        <v>6</v>
      </c>
      <c r="C16" s="66" t="s">
        <v>72</v>
      </c>
      <c r="D16" s="2">
        <v>19854</v>
      </c>
      <c r="E16" s="2">
        <v>689</v>
      </c>
      <c r="F16" s="2">
        <v>0</v>
      </c>
      <c r="G16" s="2">
        <v>0</v>
      </c>
      <c r="H16" s="2">
        <v>689</v>
      </c>
      <c r="I16" s="169">
        <v>99.36</v>
      </c>
      <c r="J16" s="169">
        <v>35</v>
      </c>
      <c r="K16" s="169">
        <v>65.11</v>
      </c>
      <c r="L16" s="169">
        <v>34.25</v>
      </c>
      <c r="M16" s="146">
        <v>10594</v>
      </c>
      <c r="N16" s="146">
        <v>7</v>
      </c>
      <c r="O16" s="146">
        <v>829</v>
      </c>
      <c r="P16" s="2">
        <v>51114</v>
      </c>
      <c r="Q16" s="17"/>
      <c r="R16" s="17">
        <v>7345167</v>
      </c>
      <c r="T16" s="6">
        <f t="shared" si="0"/>
        <v>0.01779781807750576</v>
      </c>
      <c r="U16" s="6">
        <f t="shared" si="1"/>
        <v>0.018283621696210593</v>
      </c>
      <c r="V16" s="6">
        <f t="shared" si="2"/>
        <v>0</v>
      </c>
      <c r="W16" s="6">
        <f t="shared" si="3"/>
        <v>0</v>
      </c>
      <c r="X16" s="6">
        <f t="shared" si="4"/>
        <v>0.07199582027168235</v>
      </c>
      <c r="Y16" s="6">
        <f t="shared" si="5"/>
        <v>0.010605232597855042</v>
      </c>
      <c r="Z16" s="6">
        <f t="shared" si="6"/>
        <v>0.01853970675480973</v>
      </c>
      <c r="AA16" s="6">
        <f t="shared" si="7"/>
        <v>0.012012072954294718</v>
      </c>
      <c r="AB16" s="6">
        <f t="shared" si="8"/>
        <v>0.00867400432560566</v>
      </c>
      <c r="AC16" s="6">
        <f t="shared" si="9"/>
        <v>0.012603085602717529</v>
      </c>
      <c r="AD16" s="6">
        <f t="shared" si="10"/>
        <v>3.256234992245509E-05</v>
      </c>
      <c r="AE16" s="6">
        <f t="shared" si="11"/>
        <v>0.01546295605461464</v>
      </c>
      <c r="AF16" s="6">
        <f t="shared" si="12"/>
        <v>0.008731052975340232</v>
      </c>
      <c r="AG16" s="6">
        <f t="shared" si="13"/>
        <v>0</v>
      </c>
      <c r="AH16" s="6">
        <f t="shared" si="14"/>
        <v>0.015446999179095663</v>
      </c>
      <c r="AI16" s="6">
        <v>0</v>
      </c>
      <c r="AJ16" s="6">
        <v>0</v>
      </c>
      <c r="AK16" s="6">
        <f t="shared" si="15"/>
        <v>0.006317823976319992</v>
      </c>
      <c r="AL16" s="6">
        <f t="shared" si="16"/>
        <v>0.015147847325252655</v>
      </c>
      <c r="AM16" s="6">
        <f t="shared" si="17"/>
        <v>0.014444427147032817</v>
      </c>
      <c r="AN16" s="6">
        <f t="shared" si="18"/>
        <v>0.042003946612988535</v>
      </c>
      <c r="AO16" s="6">
        <f t="shared" si="19"/>
        <v>0.018121153728861018</v>
      </c>
      <c r="AP16" s="6">
        <f t="shared" si="20"/>
        <v>0.04526776351324604</v>
      </c>
    </row>
    <row r="17" spans="1:42" ht="11.25">
      <c r="A17" s="38" t="s">
        <v>191</v>
      </c>
      <c r="B17" s="66" t="s">
        <v>7</v>
      </c>
      <c r="C17" s="66" t="s">
        <v>73</v>
      </c>
      <c r="D17" s="2">
        <v>503958</v>
      </c>
      <c r="E17" s="2">
        <v>15164</v>
      </c>
      <c r="F17" s="2">
        <v>3478</v>
      </c>
      <c r="G17" s="2">
        <v>13028</v>
      </c>
      <c r="H17" s="2">
        <v>2136</v>
      </c>
      <c r="I17" s="169">
        <v>1551.29</v>
      </c>
      <c r="J17" s="169">
        <v>596.54</v>
      </c>
      <c r="K17" s="169">
        <v>1230.22</v>
      </c>
      <c r="L17" s="169">
        <v>321.07</v>
      </c>
      <c r="M17" s="146">
        <v>146003</v>
      </c>
      <c r="N17" s="146">
        <v>39407</v>
      </c>
      <c r="O17" s="146">
        <v>5430</v>
      </c>
      <c r="P17" s="2">
        <v>1140960</v>
      </c>
      <c r="Q17" s="17"/>
      <c r="R17" s="17">
        <v>89274434</v>
      </c>
      <c r="T17" s="6">
        <f t="shared" si="0"/>
        <v>0.45176552849318263</v>
      </c>
      <c r="U17" s="6">
        <f t="shared" si="1"/>
        <v>0.4023988960832183</v>
      </c>
      <c r="V17" s="6">
        <f t="shared" si="2"/>
        <v>0.4961483594864479</v>
      </c>
      <c r="W17" s="6">
        <f t="shared" si="3"/>
        <v>0.46339901828270613</v>
      </c>
      <c r="X17" s="6">
        <f t="shared" si="4"/>
        <v>0.2231974921630094</v>
      </c>
      <c r="Y17" s="6">
        <f t="shared" si="5"/>
        <v>0.16557760946785977</v>
      </c>
      <c r="Z17" s="6">
        <f t="shared" si="6"/>
        <v>0.315990761928977</v>
      </c>
      <c r="AA17" s="6">
        <f t="shared" si="7"/>
        <v>0.22696194731734678</v>
      </c>
      <c r="AB17" s="6">
        <f t="shared" si="8"/>
        <v>0.08131277573203531</v>
      </c>
      <c r="AC17" s="6">
        <f t="shared" si="9"/>
        <v>0.17369155250647228</v>
      </c>
      <c r="AD17" s="6">
        <f t="shared" si="10"/>
        <v>0.18331207477059824</v>
      </c>
      <c r="AE17" s="6">
        <f t="shared" si="11"/>
        <v>0.10128329478474969</v>
      </c>
      <c r="AF17" s="6">
        <f t="shared" si="12"/>
        <v>0.19489341868654755</v>
      </c>
      <c r="AG17" s="6">
        <f t="shared" si="13"/>
        <v>0</v>
      </c>
      <c r="AH17" s="6">
        <f t="shared" si="14"/>
        <v>0.21288542770865623</v>
      </c>
      <c r="AI17" s="6">
        <f>M17/SUM(M$10+M$17+M$19+M$24)</f>
        <v>0.43361388961486375</v>
      </c>
      <c r="AJ17" s="6">
        <f>N17/SUM(N$10+N$17+N$19+N$24)</f>
        <v>0.4490723858145683</v>
      </c>
      <c r="AK17" s="6">
        <f t="shared" si="15"/>
        <v>0.17850181363853526</v>
      </c>
      <c r="AL17" s="6">
        <f t="shared" si="16"/>
        <v>0.31468042170028254</v>
      </c>
      <c r="AM17" s="6">
        <f t="shared" si="17"/>
        <v>0.2839882527755391</v>
      </c>
      <c r="AN17" s="6">
        <f t="shared" si="18"/>
        <v>0.2250797197401781</v>
      </c>
      <c r="AO17" s="6">
        <f t="shared" si="19"/>
        <v>0.22024764618300127</v>
      </c>
      <c r="AP17" s="6">
        <f t="shared" si="20"/>
        <v>0.2695941270459932</v>
      </c>
    </row>
    <row r="18" spans="1:42" ht="11.25">
      <c r="A18" s="38" t="s">
        <v>191</v>
      </c>
      <c r="B18" s="66" t="s">
        <v>8</v>
      </c>
      <c r="C18" s="66" t="s">
        <v>74</v>
      </c>
      <c r="D18" s="2">
        <v>41946</v>
      </c>
      <c r="E18" s="2">
        <v>1443</v>
      </c>
      <c r="F18" s="2">
        <v>220</v>
      </c>
      <c r="G18" s="2">
        <v>1224</v>
      </c>
      <c r="H18" s="2">
        <v>219</v>
      </c>
      <c r="I18" s="169">
        <v>131.95</v>
      </c>
      <c r="J18" s="169">
        <v>43.09</v>
      </c>
      <c r="K18" s="169">
        <v>93.01</v>
      </c>
      <c r="L18" s="169">
        <v>38.94</v>
      </c>
      <c r="M18" s="146">
        <v>11477</v>
      </c>
      <c r="N18" s="146">
        <v>2538</v>
      </c>
      <c r="O18" s="146">
        <v>456</v>
      </c>
      <c r="P18" s="2">
        <v>131356</v>
      </c>
      <c r="Q18" s="17"/>
      <c r="R18" s="17">
        <v>7947219</v>
      </c>
      <c r="T18" s="6">
        <f t="shared" si="0"/>
        <v>0.03760185741306823</v>
      </c>
      <c r="U18" s="6">
        <f t="shared" si="1"/>
        <v>0.03829211336376181</v>
      </c>
      <c r="V18" s="6">
        <f t="shared" si="2"/>
        <v>0.03138373751783167</v>
      </c>
      <c r="W18" s="6">
        <f t="shared" si="3"/>
        <v>0.04353702781532333</v>
      </c>
      <c r="X18" s="6">
        <f t="shared" si="4"/>
        <v>0.022884012539184952</v>
      </c>
      <c r="Y18" s="6">
        <f t="shared" si="5"/>
        <v>0.014083740351116874</v>
      </c>
      <c r="Z18" s="6">
        <f t="shared" si="6"/>
        <v>0.02282502754470718</v>
      </c>
      <c r="AA18" s="6">
        <f t="shared" si="7"/>
        <v>0.017159313553662292</v>
      </c>
      <c r="AB18" s="6">
        <f t="shared" si="8"/>
        <v>0.009861773093111953</v>
      </c>
      <c r="AC18" s="6">
        <f t="shared" si="9"/>
        <v>0.013653541010231175</v>
      </c>
      <c r="AD18" s="6">
        <f t="shared" si="10"/>
        <v>0.011806177729027287</v>
      </c>
      <c r="AE18" s="6">
        <f t="shared" si="11"/>
        <v>0.008505558457061854</v>
      </c>
      <c r="AF18" s="6">
        <f t="shared" si="12"/>
        <v>0.022437613855867112</v>
      </c>
      <c r="AG18" s="6">
        <f t="shared" si="13"/>
        <v>0</v>
      </c>
      <c r="AH18" s="6">
        <f t="shared" si="14"/>
        <v>0.016734492125588158</v>
      </c>
      <c r="AI18" s="6">
        <v>0</v>
      </c>
      <c r="AJ18" s="6">
        <v>0</v>
      </c>
      <c r="AK18" s="6">
        <f t="shared" si="15"/>
        <v>0.012729859369629231</v>
      </c>
      <c r="AL18" s="6">
        <f t="shared" si="16"/>
        <v>0.02772571345871205</v>
      </c>
      <c r="AM18" s="6">
        <f t="shared" si="17"/>
        <v>0.026187926857439342</v>
      </c>
      <c r="AN18" s="6">
        <f t="shared" si="18"/>
        <v>0.020021663046423624</v>
      </c>
      <c r="AO18" s="6">
        <f t="shared" si="19"/>
        <v>0.019606467384053368</v>
      </c>
      <c r="AP18" s="6">
        <f t="shared" si="20"/>
        <v>0.022854520041946068</v>
      </c>
    </row>
    <row r="19" spans="1:42" ht="11.25">
      <c r="A19" s="38" t="s">
        <v>191</v>
      </c>
      <c r="B19" s="66" t="s">
        <v>9</v>
      </c>
      <c r="C19" s="66" t="s">
        <v>75</v>
      </c>
      <c r="D19" s="2">
        <v>17937</v>
      </c>
      <c r="E19" s="2">
        <v>501</v>
      </c>
      <c r="F19" s="2">
        <v>0</v>
      </c>
      <c r="G19" s="2">
        <v>0</v>
      </c>
      <c r="H19" s="2">
        <v>501</v>
      </c>
      <c r="I19" s="169">
        <v>399.1</v>
      </c>
      <c r="J19" s="169">
        <v>76.88</v>
      </c>
      <c r="K19" s="169">
        <v>232.73</v>
      </c>
      <c r="L19" s="169">
        <v>166.37</v>
      </c>
      <c r="M19" s="146">
        <v>34185</v>
      </c>
      <c r="N19" s="146">
        <v>5447</v>
      </c>
      <c r="O19" s="146">
        <v>863</v>
      </c>
      <c r="P19" s="2">
        <v>165524</v>
      </c>
      <c r="Q19" s="17"/>
      <c r="R19" s="17">
        <v>15906537</v>
      </c>
      <c r="T19" s="6">
        <f t="shared" si="0"/>
        <v>0.01607935241544378</v>
      </c>
      <c r="U19" s="6">
        <f t="shared" si="1"/>
        <v>0.013294767009871564</v>
      </c>
      <c r="V19" s="6">
        <f t="shared" si="2"/>
        <v>0</v>
      </c>
      <c r="W19" s="6">
        <f t="shared" si="3"/>
        <v>0</v>
      </c>
      <c r="X19" s="6">
        <f t="shared" si="4"/>
        <v>0.05235109717868339</v>
      </c>
      <c r="Y19" s="6">
        <f t="shared" si="5"/>
        <v>0.04259811120978208</v>
      </c>
      <c r="Z19" s="6">
        <f t="shared" si="6"/>
        <v>0.040723790151707774</v>
      </c>
      <c r="AA19" s="6">
        <f t="shared" si="7"/>
        <v>0.04293610411078191</v>
      </c>
      <c r="AB19" s="6">
        <f t="shared" si="8"/>
        <v>0.04213413429637996</v>
      </c>
      <c r="AC19" s="6">
        <f t="shared" si="9"/>
        <v>0.04066797067480637</v>
      </c>
      <c r="AD19" s="6">
        <f t="shared" si="10"/>
        <v>0.025338160003944694</v>
      </c>
      <c r="AE19" s="6">
        <f t="shared" si="11"/>
        <v>0.01609714243079908</v>
      </c>
      <c r="AF19" s="6">
        <f t="shared" si="12"/>
        <v>0.028274030846543348</v>
      </c>
      <c r="AG19" s="6">
        <f t="shared" si="13"/>
        <v>0</v>
      </c>
      <c r="AH19" s="6">
        <f t="shared" si="14"/>
        <v>0.04984478638261141</v>
      </c>
      <c r="AI19" s="6">
        <f>M19/SUM(M$10+M$17+M$19+M$24)</f>
        <v>0.10152593314167598</v>
      </c>
      <c r="AJ19" s="6">
        <f>N19/SUM(N$10+N$17+N$19+N$24)</f>
        <v>0.06207265931260826</v>
      </c>
      <c r="AK19" s="6">
        <f t="shared" si="15"/>
        <v>0.03300306533937553</v>
      </c>
      <c r="AL19" s="6">
        <f t="shared" si="16"/>
        <v>0.028115435560326738</v>
      </c>
      <c r="AM19" s="6">
        <f t="shared" si="17"/>
        <v>0.027946439109826825</v>
      </c>
      <c r="AN19" s="6">
        <f t="shared" si="18"/>
        <v>0.04764360064473265</v>
      </c>
      <c r="AO19" s="6">
        <f t="shared" si="19"/>
        <v>0.03924278403347613</v>
      </c>
      <c r="AP19" s="6">
        <f t="shared" si="20"/>
        <v>0.04653744366519558</v>
      </c>
    </row>
    <row r="20" spans="1:42" ht="11.25">
      <c r="A20" s="38" t="s">
        <v>191</v>
      </c>
      <c r="B20" s="66" t="s">
        <v>10</v>
      </c>
      <c r="C20" s="66" t="s">
        <v>76</v>
      </c>
      <c r="D20" s="2">
        <v>2418</v>
      </c>
      <c r="E20" s="2" t="s">
        <v>280</v>
      </c>
      <c r="F20" s="2" t="s">
        <v>280</v>
      </c>
      <c r="H20" s="2" t="s">
        <v>280</v>
      </c>
      <c r="I20" s="169">
        <v>5.5</v>
      </c>
      <c r="J20" s="169">
        <v>0</v>
      </c>
      <c r="K20" s="169">
        <v>0</v>
      </c>
      <c r="L20" s="169">
        <v>5.5</v>
      </c>
      <c r="M20" s="146">
        <v>178</v>
      </c>
      <c r="N20" s="146">
        <v>0</v>
      </c>
      <c r="O20" s="146">
        <v>11</v>
      </c>
      <c r="P20" s="2">
        <v>18914</v>
      </c>
      <c r="Q20" s="17"/>
      <c r="R20" s="17">
        <v>146988</v>
      </c>
      <c r="T20" s="6">
        <f t="shared" si="0"/>
        <v>0.002167579536184594</v>
      </c>
      <c r="U20" s="6">
        <f t="shared" si="1"/>
        <v>0</v>
      </c>
      <c r="V20" s="6">
        <f t="shared" si="2"/>
        <v>0</v>
      </c>
      <c r="W20" s="6">
        <f t="shared" si="3"/>
        <v>0</v>
      </c>
      <c r="X20" s="6">
        <f t="shared" si="4"/>
        <v>0</v>
      </c>
      <c r="Y20" s="6">
        <f t="shared" si="5"/>
        <v>0.0005870448801147618</v>
      </c>
      <c r="Z20" s="6">
        <f t="shared" si="6"/>
        <v>0</v>
      </c>
      <c r="AA20" s="6">
        <f t="shared" si="7"/>
        <v>0</v>
      </c>
      <c r="AB20" s="6">
        <f t="shared" si="8"/>
        <v>0.0013929058041118579</v>
      </c>
      <c r="AC20" s="6">
        <f t="shared" si="9"/>
        <v>0.00021175658271509534</v>
      </c>
      <c r="AD20" s="6">
        <f t="shared" si="10"/>
        <v>0</v>
      </c>
      <c r="AE20" s="6">
        <f t="shared" si="11"/>
        <v>0.0002051779452361412</v>
      </c>
      <c r="AF20" s="6">
        <f t="shared" si="12"/>
        <v>0.003230800484712313</v>
      </c>
      <c r="AG20" s="6">
        <f t="shared" si="13"/>
        <v>0</v>
      </c>
      <c r="AH20" s="6">
        <f t="shared" si="14"/>
        <v>0.0002595399144684754</v>
      </c>
      <c r="AI20" s="6">
        <v>0</v>
      </c>
      <c r="AJ20" s="6">
        <v>0</v>
      </c>
      <c r="AK20" s="6">
        <f t="shared" si="15"/>
        <v>0.00010587829135754767</v>
      </c>
      <c r="AL20" s="6">
        <f t="shared" si="16"/>
        <v>0</v>
      </c>
      <c r="AM20" s="6">
        <f t="shared" si="17"/>
        <v>0.0002935224400573809</v>
      </c>
      <c r="AN20" s="6">
        <f t="shared" si="18"/>
        <v>0</v>
      </c>
      <c r="AO20" s="6">
        <f t="shared" si="19"/>
        <v>0.0003626319380209903</v>
      </c>
      <c r="AP20" s="6">
        <f t="shared" si="20"/>
        <v>0</v>
      </c>
    </row>
    <row r="21" spans="1:42" ht="11.25">
      <c r="A21" s="38" t="s">
        <v>191</v>
      </c>
      <c r="B21" s="66" t="s">
        <v>11</v>
      </c>
      <c r="C21" s="66" t="s">
        <v>77</v>
      </c>
      <c r="D21" s="2">
        <v>3194</v>
      </c>
      <c r="E21" s="2">
        <v>242</v>
      </c>
      <c r="F21" s="2">
        <v>90</v>
      </c>
      <c r="G21" s="2">
        <v>242</v>
      </c>
      <c r="H21" s="2">
        <v>0</v>
      </c>
      <c r="I21" s="169">
        <v>61.17</v>
      </c>
      <c r="J21" s="169">
        <v>3.66</v>
      </c>
      <c r="K21" s="169">
        <v>41.54</v>
      </c>
      <c r="L21" s="169">
        <v>19.63</v>
      </c>
      <c r="M21" s="146">
        <v>6311</v>
      </c>
      <c r="N21" s="146">
        <v>1084</v>
      </c>
      <c r="O21" s="146">
        <v>32</v>
      </c>
      <c r="P21" s="2">
        <v>79</v>
      </c>
      <c r="Q21" s="17"/>
      <c r="R21" s="17">
        <v>2002290</v>
      </c>
      <c r="T21" s="6">
        <f t="shared" si="0"/>
        <v>0.0028632130018914777</v>
      </c>
      <c r="U21" s="6">
        <f t="shared" si="1"/>
        <v>0.006421823585606623</v>
      </c>
      <c r="V21" s="6">
        <f t="shared" si="2"/>
        <v>0.012838801711840228</v>
      </c>
      <c r="W21" s="6">
        <f t="shared" si="3"/>
        <v>0.008607811054990396</v>
      </c>
      <c r="X21" s="6">
        <f t="shared" si="4"/>
        <v>0</v>
      </c>
      <c r="Y21" s="6">
        <f t="shared" si="5"/>
        <v>0.006529006421203632</v>
      </c>
      <c r="Z21" s="6">
        <f t="shared" si="6"/>
        <v>0.0019387236206458176</v>
      </c>
      <c r="AA21" s="6">
        <f t="shared" si="7"/>
        <v>0.007663669336836164</v>
      </c>
      <c r="AB21" s="6">
        <f t="shared" si="8"/>
        <v>0.004971407442675594</v>
      </c>
      <c r="AC21" s="6">
        <f t="shared" si="9"/>
        <v>0.007507841536600936</v>
      </c>
      <c r="AD21" s="6">
        <f t="shared" si="10"/>
        <v>0.0050425124737059025</v>
      </c>
      <c r="AE21" s="6">
        <f t="shared" si="11"/>
        <v>0.0005968812952324107</v>
      </c>
      <c r="AF21" s="6">
        <f t="shared" si="12"/>
        <v>1.3494408284459802E-05</v>
      </c>
      <c r="AG21" s="6">
        <f t="shared" si="13"/>
        <v>0</v>
      </c>
      <c r="AH21" s="6">
        <f t="shared" si="14"/>
        <v>0.009202002248373866</v>
      </c>
      <c r="AI21" s="6">
        <v>0</v>
      </c>
      <c r="AJ21" s="6">
        <v>0</v>
      </c>
      <c r="AK21" s="6">
        <f t="shared" si="15"/>
        <v>0.006275177005153419</v>
      </c>
      <c r="AL21" s="6">
        <f t="shared" si="16"/>
        <v>0.0070427464612213934</v>
      </c>
      <c r="AM21" s="6">
        <f t="shared" si="17"/>
        <v>0.006475415003405128</v>
      </c>
      <c r="AN21" s="6">
        <f t="shared" si="18"/>
        <v>0.003831834668418082</v>
      </c>
      <c r="AO21" s="6">
        <f t="shared" si="19"/>
        <v>0.004939820279070732</v>
      </c>
      <c r="AP21" s="6">
        <f t="shared" si="20"/>
        <v>0.0009693618103229088</v>
      </c>
    </row>
    <row r="22" spans="1:42" ht="11.25">
      <c r="A22" s="38" t="s">
        <v>191</v>
      </c>
      <c r="B22" s="66">
        <v>54</v>
      </c>
      <c r="C22" s="66" t="s">
        <v>247</v>
      </c>
      <c r="D22" s="2" t="s">
        <v>280</v>
      </c>
      <c r="E22" s="2" t="s">
        <v>280</v>
      </c>
      <c r="F22" s="2" t="s">
        <v>280</v>
      </c>
      <c r="H22" s="2" t="s">
        <v>280</v>
      </c>
      <c r="I22" s="169">
        <v>38</v>
      </c>
      <c r="J22" s="169">
        <v>2</v>
      </c>
      <c r="K22" s="169">
        <v>21</v>
      </c>
      <c r="L22" s="169">
        <v>17</v>
      </c>
      <c r="M22" s="146">
        <v>6295</v>
      </c>
      <c r="N22" s="146">
        <v>1222</v>
      </c>
      <c r="O22" s="146">
        <v>49</v>
      </c>
      <c r="P22" s="2">
        <f>60670-26000</f>
        <v>34670</v>
      </c>
      <c r="Q22" s="17"/>
      <c r="R22" s="17">
        <v>2112614</v>
      </c>
      <c r="T22" s="6">
        <f t="shared" si="0"/>
        <v>0</v>
      </c>
      <c r="U22" s="6">
        <f t="shared" si="1"/>
        <v>0</v>
      </c>
      <c r="V22" s="6">
        <f t="shared" si="2"/>
        <v>0</v>
      </c>
      <c r="W22" s="6">
        <f t="shared" si="3"/>
        <v>0</v>
      </c>
      <c r="X22" s="6">
        <f t="shared" si="4"/>
        <v>0</v>
      </c>
      <c r="Y22" s="6">
        <f t="shared" si="5"/>
        <v>0.004055946444429263</v>
      </c>
      <c r="Z22" s="6">
        <f t="shared" si="6"/>
        <v>0.001059411814560556</v>
      </c>
      <c r="AA22" s="6">
        <f t="shared" si="7"/>
        <v>0.0038742671178035493</v>
      </c>
      <c r="AB22" s="6">
        <f t="shared" si="8"/>
        <v>0.004305345212709378</v>
      </c>
      <c r="AC22" s="6">
        <f t="shared" si="9"/>
        <v>0.00748880723703104</v>
      </c>
      <c r="AD22" s="6">
        <f t="shared" si="10"/>
        <v>0.0056844559436057315</v>
      </c>
      <c r="AE22" s="6">
        <f t="shared" si="11"/>
        <v>0.0009139744833246289</v>
      </c>
      <c r="AF22" s="6">
        <f t="shared" si="12"/>
        <v>0.005922166268635714</v>
      </c>
      <c r="AG22" s="6">
        <f t="shared" si="13"/>
        <v>0</v>
      </c>
      <c r="AH22" s="6">
        <f t="shared" si="14"/>
        <v>0.009178672817859846</v>
      </c>
      <c r="AI22" s="6">
        <v>0</v>
      </c>
      <c r="AJ22" s="6">
        <v>0</v>
      </c>
      <c r="AK22" s="6">
        <f t="shared" si="15"/>
        <v>0.006586631590318385</v>
      </c>
      <c r="AL22" s="6">
        <f t="shared" si="16"/>
        <v>0.0019371335589017746</v>
      </c>
      <c r="AM22" s="6">
        <f t="shared" si="17"/>
        <v>0.0020279732222146314</v>
      </c>
      <c r="AN22" s="6">
        <f t="shared" si="18"/>
        <v>0.0019371335589017746</v>
      </c>
      <c r="AO22" s="6">
        <f t="shared" si="19"/>
        <v>0.005211999000668602</v>
      </c>
      <c r="AP22" s="6">
        <f t="shared" si="20"/>
        <v>0.000529705907280278</v>
      </c>
    </row>
    <row r="23" spans="1:42" ht="11.25">
      <c r="A23" s="38" t="s">
        <v>191</v>
      </c>
      <c r="B23" s="66" t="s">
        <v>12</v>
      </c>
      <c r="C23" s="66" t="s">
        <v>78</v>
      </c>
      <c r="D23" s="2">
        <v>4111</v>
      </c>
      <c r="E23" s="2">
        <v>145</v>
      </c>
      <c r="F23" s="2">
        <v>0</v>
      </c>
      <c r="G23" s="2">
        <v>0</v>
      </c>
      <c r="H23" s="2">
        <v>145</v>
      </c>
      <c r="I23" s="169">
        <v>34.85</v>
      </c>
      <c r="J23" s="169">
        <v>12.42</v>
      </c>
      <c r="K23" s="169">
        <v>24.82</v>
      </c>
      <c r="L23" s="169">
        <v>10.03</v>
      </c>
      <c r="M23" s="146">
        <v>3695</v>
      </c>
      <c r="N23" s="146">
        <v>134</v>
      </c>
      <c r="O23" s="146">
        <v>521</v>
      </c>
      <c r="P23" s="2">
        <f>10606-750</f>
        <v>9856</v>
      </c>
      <c r="Q23" s="17"/>
      <c r="R23" s="17">
        <v>2248194</v>
      </c>
      <c r="T23" s="6">
        <f t="shared" si="0"/>
        <v>0.003685243785465205</v>
      </c>
      <c r="U23" s="6">
        <f t="shared" si="1"/>
        <v>0.0038477868591444645</v>
      </c>
      <c r="V23" s="6">
        <f t="shared" si="2"/>
        <v>0</v>
      </c>
      <c r="W23" s="6">
        <f t="shared" si="3"/>
        <v>0</v>
      </c>
      <c r="X23" s="6">
        <f t="shared" si="4"/>
        <v>0.015151515151515152</v>
      </c>
      <c r="Y23" s="6">
        <f t="shared" si="5"/>
        <v>0.003719729831272627</v>
      </c>
      <c r="Z23" s="6">
        <f t="shared" si="6"/>
        <v>0.006578947368421053</v>
      </c>
      <c r="AA23" s="6">
        <f t="shared" si="7"/>
        <v>0.004579014755423052</v>
      </c>
      <c r="AB23" s="6">
        <f t="shared" si="8"/>
        <v>0.0025401536754985333</v>
      </c>
      <c r="AC23" s="6">
        <f t="shared" si="9"/>
        <v>0.004395733556922906</v>
      </c>
      <c r="AD23" s="6">
        <f t="shared" si="10"/>
        <v>0.0006233364128012831</v>
      </c>
      <c r="AE23" s="6">
        <f t="shared" si="11"/>
        <v>0.009717973588002688</v>
      </c>
      <c r="AF23" s="6">
        <f t="shared" si="12"/>
        <v>0.0016835555449574153</v>
      </c>
      <c r="AG23" s="6">
        <f t="shared" si="13"/>
        <v>0</v>
      </c>
      <c r="AH23" s="6">
        <f t="shared" si="14"/>
        <v>0.005387640359331553</v>
      </c>
      <c r="AI23" s="6">
        <v>0</v>
      </c>
      <c r="AJ23" s="6">
        <v>0</v>
      </c>
      <c r="AK23" s="6">
        <f t="shared" si="15"/>
        <v>0.0025095349848620946</v>
      </c>
      <c r="AL23" s="6">
        <f t="shared" si="16"/>
        <v>0.004213400807283758</v>
      </c>
      <c r="AM23" s="6">
        <f t="shared" si="17"/>
        <v>0.0037837583452085457</v>
      </c>
      <c r="AN23" s="6">
        <f t="shared" si="18"/>
        <v>0.009865264953469103</v>
      </c>
      <c r="AO23" s="6">
        <f t="shared" si="19"/>
        <v>0.005546486429281045</v>
      </c>
      <c r="AP23" s="6">
        <f t="shared" si="20"/>
        <v>0.010865231259968102</v>
      </c>
    </row>
    <row r="24" spans="1:42" ht="11.25">
      <c r="A24" s="38" t="s">
        <v>191</v>
      </c>
      <c r="B24" s="66" t="s">
        <v>13</v>
      </c>
      <c r="C24" s="66" t="s">
        <v>79</v>
      </c>
      <c r="D24" s="2" t="s">
        <v>280</v>
      </c>
      <c r="E24" s="2" t="s">
        <v>280</v>
      </c>
      <c r="F24" s="2" t="s">
        <v>280</v>
      </c>
      <c r="H24" s="2" t="s">
        <v>280</v>
      </c>
      <c r="I24" s="169">
        <v>129.24</v>
      </c>
      <c r="J24" s="169">
        <v>0</v>
      </c>
      <c r="K24" s="169">
        <v>83.52</v>
      </c>
      <c r="L24" s="169">
        <v>45.72</v>
      </c>
      <c r="M24" s="146">
        <v>18837</v>
      </c>
      <c r="N24" s="146">
        <v>11453</v>
      </c>
      <c r="O24" s="146">
        <v>1869</v>
      </c>
      <c r="P24" s="2">
        <v>165880</v>
      </c>
      <c r="Q24" s="17"/>
      <c r="R24" s="17">
        <v>2521372</v>
      </c>
      <c r="T24" s="6">
        <f t="shared" si="0"/>
        <v>0</v>
      </c>
      <c r="U24" s="6">
        <f t="shared" si="1"/>
        <v>0</v>
      </c>
      <c r="V24" s="6">
        <f t="shared" si="2"/>
        <v>0</v>
      </c>
      <c r="W24" s="6">
        <f t="shared" si="3"/>
        <v>0</v>
      </c>
      <c r="X24" s="6">
        <f t="shared" si="4"/>
        <v>0</v>
      </c>
      <c r="Y24" s="6">
        <f t="shared" si="5"/>
        <v>0.013794487328369421</v>
      </c>
      <c r="Z24" s="6">
        <f t="shared" si="6"/>
        <v>0</v>
      </c>
      <c r="AA24" s="6">
        <f t="shared" si="7"/>
        <v>0.01540851379423583</v>
      </c>
      <c r="AB24" s="6">
        <f t="shared" si="8"/>
        <v>0.011578846066180752</v>
      </c>
      <c r="AC24" s="6">
        <f t="shared" si="9"/>
        <v>0.022409318812383432</v>
      </c>
      <c r="AD24" s="6">
        <f t="shared" si="10"/>
        <v>0.05327665623741116</v>
      </c>
      <c r="AE24" s="6">
        <f t="shared" si="11"/>
        <v>0.03486159814966799</v>
      </c>
      <c r="AF24" s="6">
        <f t="shared" si="12"/>
        <v>0.028334841091470785</v>
      </c>
      <c r="AG24" s="6">
        <f t="shared" si="13"/>
        <v>0</v>
      </c>
      <c r="AH24" s="6">
        <f t="shared" si="14"/>
        <v>0.027466030162037476</v>
      </c>
      <c r="AI24" s="6">
        <f>M24/SUM(M$10+M$17+M$19+M$24)</f>
        <v>0.0559439521014992</v>
      </c>
      <c r="AJ24" s="6">
        <f>N24/SUM(N$10+N$17+N$19+N$24)</f>
        <v>0.1305155438052694</v>
      </c>
      <c r="AK24" s="6">
        <f t="shared" si="15"/>
        <v>0.037842987524897294</v>
      </c>
      <c r="AL24" s="6">
        <f t="shared" si="16"/>
        <v>0.007704256897117915</v>
      </c>
      <c r="AM24" s="6">
        <f t="shared" si="17"/>
        <v>0.006897243664184711</v>
      </c>
      <c r="AN24" s="6">
        <f t="shared" si="18"/>
        <v>0.007704256897117915</v>
      </c>
      <c r="AO24" s="6">
        <f t="shared" si="19"/>
        <v>0.006220439864695488</v>
      </c>
      <c r="AP24" s="6">
        <f t="shared" si="20"/>
        <v>0</v>
      </c>
    </row>
    <row r="25" spans="1:42" ht="11.25">
      <c r="A25" s="38" t="s">
        <v>191</v>
      </c>
      <c r="B25" s="66">
        <v>66</v>
      </c>
      <c r="C25" s="66" t="s">
        <v>80</v>
      </c>
      <c r="D25" s="2" t="s">
        <v>280</v>
      </c>
      <c r="E25" s="2" t="s">
        <v>280</v>
      </c>
      <c r="F25" s="2" t="s">
        <v>280</v>
      </c>
      <c r="H25" s="2" t="s">
        <v>280</v>
      </c>
      <c r="I25" s="169">
        <v>10.3</v>
      </c>
      <c r="J25" s="169">
        <v>0</v>
      </c>
      <c r="K25" s="169">
        <v>8.3</v>
      </c>
      <c r="L25" s="169">
        <v>2</v>
      </c>
      <c r="M25" s="146">
        <v>1119</v>
      </c>
      <c r="N25" s="146">
        <v>366</v>
      </c>
      <c r="O25" s="146">
        <v>1</v>
      </c>
      <c r="P25" s="2">
        <v>17788</v>
      </c>
      <c r="Q25" s="17"/>
      <c r="R25" s="17">
        <v>621017</v>
      </c>
      <c r="T25" s="6">
        <f t="shared" si="0"/>
        <v>0</v>
      </c>
      <c r="U25" s="6">
        <f t="shared" si="1"/>
        <v>0</v>
      </c>
      <c r="V25" s="6">
        <f t="shared" si="2"/>
        <v>0</v>
      </c>
      <c r="W25" s="6">
        <f t="shared" si="3"/>
        <v>0</v>
      </c>
      <c r="X25" s="6">
        <f t="shared" si="4"/>
        <v>0</v>
      </c>
      <c r="Y25" s="6">
        <f t="shared" si="5"/>
        <v>0.0010993749573058266</v>
      </c>
      <c r="Z25" s="6">
        <f t="shared" si="6"/>
        <v>0</v>
      </c>
      <c r="AA25" s="6">
        <f t="shared" si="7"/>
        <v>0.0015312579560842602</v>
      </c>
      <c r="AB25" s="6">
        <f t="shared" si="8"/>
        <v>0.000506511201495221</v>
      </c>
      <c r="AC25" s="6">
        <f t="shared" si="9"/>
        <v>0.0013312113261696162</v>
      </c>
      <c r="AD25" s="6">
        <f t="shared" si="10"/>
        <v>0.0017025457245169375</v>
      </c>
      <c r="AE25" s="6">
        <f t="shared" si="11"/>
        <v>1.8652540476012836E-05</v>
      </c>
      <c r="AF25" s="6">
        <f t="shared" si="12"/>
        <v>0.003038462462835076</v>
      </c>
      <c r="AG25" s="6">
        <f t="shared" si="13"/>
        <v>0</v>
      </c>
      <c r="AH25" s="6">
        <f t="shared" si="14"/>
        <v>0.0016316020465742917</v>
      </c>
      <c r="AI25" s="6">
        <v>0</v>
      </c>
      <c r="AJ25" s="6">
        <v>0</v>
      </c>
      <c r="AK25" s="6">
        <f t="shared" si="15"/>
        <v>0.0015168785253432768</v>
      </c>
      <c r="AL25" s="6">
        <f t="shared" si="16"/>
        <v>0.0007656289780421301</v>
      </c>
      <c r="AM25" s="6">
        <f t="shared" si="17"/>
        <v>0.0005496874786529133</v>
      </c>
      <c r="AN25" s="6">
        <f t="shared" si="18"/>
        <v>0.0007656289780421301</v>
      </c>
      <c r="AO25" s="6">
        <f t="shared" si="19"/>
        <v>0.0015321019284157981</v>
      </c>
      <c r="AP25" s="6">
        <f t="shared" si="20"/>
        <v>0</v>
      </c>
    </row>
    <row r="26" spans="1:42" ht="11.25">
      <c r="A26" s="38" t="s">
        <v>191</v>
      </c>
      <c r="B26" s="66" t="s">
        <v>14</v>
      </c>
      <c r="C26" s="66" t="s">
        <v>81</v>
      </c>
      <c r="D26" s="2">
        <v>8868</v>
      </c>
      <c r="E26" s="2">
        <v>253</v>
      </c>
      <c r="F26" s="2">
        <v>0</v>
      </c>
      <c r="G26" s="2">
        <v>0</v>
      </c>
      <c r="H26" s="2">
        <v>253</v>
      </c>
      <c r="I26" s="169">
        <v>66.79</v>
      </c>
      <c r="J26" s="169">
        <v>14</v>
      </c>
      <c r="K26" s="169">
        <v>56.42</v>
      </c>
      <c r="L26" s="169">
        <v>10.37</v>
      </c>
      <c r="M26" s="146">
        <v>5877</v>
      </c>
      <c r="N26" s="146">
        <v>3567</v>
      </c>
      <c r="O26" s="146">
        <v>41</v>
      </c>
      <c r="P26" s="2">
        <v>17669</v>
      </c>
      <c r="Q26" s="17"/>
      <c r="R26" s="17">
        <v>2114508</v>
      </c>
      <c r="T26" s="6">
        <f t="shared" si="0"/>
        <v>0.007949584502433821</v>
      </c>
      <c r="U26" s="6">
        <f t="shared" si="1"/>
        <v>0.006713724657679652</v>
      </c>
      <c r="V26" s="6">
        <f t="shared" si="2"/>
        <v>0</v>
      </c>
      <c r="W26" s="6">
        <f t="shared" si="3"/>
        <v>0</v>
      </c>
      <c r="X26" s="6">
        <f t="shared" si="4"/>
        <v>0.026436781609195402</v>
      </c>
      <c r="Y26" s="6">
        <f t="shared" si="5"/>
        <v>0.007128859553248172</v>
      </c>
      <c r="Z26" s="6">
        <f t="shared" si="6"/>
        <v>0.007415882701923892</v>
      </c>
      <c r="AA26" s="6">
        <f t="shared" si="7"/>
        <v>0.010408864323165536</v>
      </c>
      <c r="AB26" s="6">
        <f t="shared" si="8"/>
        <v>0.0026262605797527207</v>
      </c>
      <c r="AC26" s="6">
        <f t="shared" si="9"/>
        <v>0.006991536160767501</v>
      </c>
      <c r="AD26" s="6">
        <f t="shared" si="10"/>
        <v>0.016592843167628185</v>
      </c>
      <c r="AE26" s="6">
        <f t="shared" si="11"/>
        <v>0.0007647541595165263</v>
      </c>
      <c r="AF26" s="6">
        <f t="shared" si="12"/>
        <v>0.003018135442761016</v>
      </c>
      <c r="AG26" s="6">
        <f t="shared" si="13"/>
        <v>0</v>
      </c>
      <c r="AH26" s="6">
        <f t="shared" si="14"/>
        <v>0.008569191445681067</v>
      </c>
      <c r="AI26" s="6">
        <v>0</v>
      </c>
      <c r="AJ26" s="6">
        <v>0</v>
      </c>
      <c r="AK26" s="6">
        <f t="shared" si="15"/>
        <v>0.011792189664197844</v>
      </c>
      <c r="AL26" s="6">
        <f t="shared" si="16"/>
        <v>0.008561294490422594</v>
      </c>
      <c r="AM26" s="6">
        <f t="shared" si="17"/>
        <v>0.006921292105463912</v>
      </c>
      <c r="AN26" s="6">
        <f t="shared" si="18"/>
        <v>0.018422822966180467</v>
      </c>
      <c r="AO26" s="6">
        <f t="shared" si="19"/>
        <v>0.005216671660277629</v>
      </c>
      <c r="AP26" s="6">
        <f t="shared" si="20"/>
        <v>0.016926332155559647</v>
      </c>
    </row>
    <row r="27" spans="1:42" ht="11.25">
      <c r="A27" s="38" t="s">
        <v>191</v>
      </c>
      <c r="B27" s="66" t="s">
        <v>15</v>
      </c>
      <c r="C27" s="66" t="s">
        <v>192</v>
      </c>
      <c r="D27" s="2">
        <v>0</v>
      </c>
      <c r="E27" s="2">
        <v>0</v>
      </c>
      <c r="F27" s="2">
        <v>0</v>
      </c>
      <c r="G27" s="2">
        <v>0</v>
      </c>
      <c r="H27" s="2">
        <v>0</v>
      </c>
      <c r="I27" s="169">
        <v>70.96</v>
      </c>
      <c r="J27" s="169">
        <v>0</v>
      </c>
      <c r="K27" s="169">
        <v>26.33</v>
      </c>
      <c r="L27" s="169">
        <v>44.63</v>
      </c>
      <c r="M27" s="146">
        <v>6896.2</v>
      </c>
      <c r="N27" s="146">
        <v>117.1</v>
      </c>
      <c r="O27" s="146">
        <v>584.1</v>
      </c>
      <c r="P27" s="2">
        <f>13274-11287</f>
        <v>1987</v>
      </c>
      <c r="Q27" s="17"/>
      <c r="R27" s="17">
        <v>2672640.8</v>
      </c>
      <c r="T27" s="6">
        <f t="shared" si="0"/>
        <v>0</v>
      </c>
      <c r="U27" s="6">
        <f t="shared" si="1"/>
        <v>0</v>
      </c>
      <c r="V27" s="6">
        <f t="shared" si="2"/>
        <v>0</v>
      </c>
      <c r="W27" s="6">
        <f t="shared" si="3"/>
        <v>0</v>
      </c>
      <c r="X27" s="6">
        <f t="shared" si="4"/>
        <v>0</v>
      </c>
      <c r="Y27" s="6">
        <f t="shared" si="5"/>
        <v>0.0075739463078079074</v>
      </c>
      <c r="Z27" s="6">
        <f t="shared" si="6"/>
        <v>0</v>
      </c>
      <c r="AA27" s="6">
        <f t="shared" si="7"/>
        <v>0.004857593010084164</v>
      </c>
      <c r="AB27" s="6">
        <f t="shared" si="8"/>
        <v>0.011302797461365857</v>
      </c>
      <c r="AC27" s="6">
        <f t="shared" si="9"/>
        <v>0.00820402104336989</v>
      </c>
      <c r="AD27" s="6">
        <f t="shared" si="10"/>
        <v>0.0005447215965599272</v>
      </c>
      <c r="AE27" s="6">
        <f t="shared" si="11"/>
        <v>0.010894948892039097</v>
      </c>
      <c r="AF27" s="6">
        <f t="shared" si="12"/>
        <v>0.00033940999064837506</v>
      </c>
      <c r="AG27" s="6">
        <f t="shared" si="13"/>
        <v>0</v>
      </c>
      <c r="AH27" s="6">
        <v>0</v>
      </c>
      <c r="AI27" s="6">
        <v>0</v>
      </c>
      <c r="AJ27" s="6">
        <v>0</v>
      </c>
      <c r="AK27" s="6">
        <f t="shared" si="15"/>
        <v>0.004374371319964909</v>
      </c>
      <c r="AL27" s="6">
        <f t="shared" si="16"/>
        <v>0.002428796505042082</v>
      </c>
      <c r="AM27" s="6">
        <f t="shared" si="17"/>
        <v>0.0037869731539039537</v>
      </c>
      <c r="AN27" s="6">
        <f t="shared" si="18"/>
        <v>0.002428796505042082</v>
      </c>
      <c r="AO27" s="6">
        <f t="shared" si="19"/>
        <v>0.006593632901583598</v>
      </c>
      <c r="AP27" s="6">
        <f t="shared" si="20"/>
        <v>0</v>
      </c>
    </row>
    <row r="28" spans="1:42" ht="11.25">
      <c r="A28" s="38" t="s">
        <v>191</v>
      </c>
      <c r="B28" s="66" t="s">
        <v>16</v>
      </c>
      <c r="C28" s="66" t="s">
        <v>83</v>
      </c>
      <c r="D28" s="2">
        <v>7350</v>
      </c>
      <c r="E28" s="2">
        <v>324</v>
      </c>
      <c r="F28" s="2">
        <v>0</v>
      </c>
      <c r="G28" s="2">
        <v>0</v>
      </c>
      <c r="H28" s="2">
        <v>324</v>
      </c>
      <c r="I28" s="169">
        <v>59.74</v>
      </c>
      <c r="J28" s="169">
        <v>16.25</v>
      </c>
      <c r="K28" s="169">
        <v>50.94</v>
      </c>
      <c r="L28" s="169">
        <v>8.8</v>
      </c>
      <c r="M28" s="146">
        <v>5696</v>
      </c>
      <c r="N28" s="146">
        <v>1580</v>
      </c>
      <c r="O28" s="146">
        <v>544</v>
      </c>
      <c r="P28" s="2">
        <f>27860-17091</f>
        <v>10769</v>
      </c>
      <c r="Q28" s="17"/>
      <c r="R28" s="17">
        <v>2889086</v>
      </c>
      <c r="T28" s="6">
        <f t="shared" si="0"/>
        <v>0.006588796356888654</v>
      </c>
      <c r="U28" s="6">
        <f t="shared" si="1"/>
        <v>0.008597813395605561</v>
      </c>
      <c r="V28" s="6">
        <f t="shared" si="2"/>
        <v>0</v>
      </c>
      <c r="W28" s="6">
        <f t="shared" si="3"/>
        <v>0</v>
      </c>
      <c r="X28" s="6">
        <f t="shared" si="4"/>
        <v>0.03385579937304075</v>
      </c>
      <c r="Y28" s="6">
        <f t="shared" si="5"/>
        <v>0.006376374752373794</v>
      </c>
      <c r="Z28" s="6">
        <f t="shared" si="6"/>
        <v>0.008607720993304518</v>
      </c>
      <c r="AA28" s="6">
        <f t="shared" si="7"/>
        <v>0.009397865094329182</v>
      </c>
      <c r="AB28" s="6">
        <f t="shared" si="8"/>
        <v>0.002228649286578973</v>
      </c>
      <c r="AC28" s="6">
        <f t="shared" si="9"/>
        <v>0.006776210646883051</v>
      </c>
      <c r="AD28" s="6">
        <f t="shared" si="10"/>
        <v>0.007349787553925577</v>
      </c>
      <c r="AE28" s="6">
        <f t="shared" si="11"/>
        <v>0.010146982018950982</v>
      </c>
      <c r="AF28" s="6">
        <f t="shared" si="12"/>
        <v>0.001839509909055033</v>
      </c>
      <c r="AG28" s="6">
        <f t="shared" si="13"/>
        <v>0</v>
      </c>
      <c r="AH28" s="6">
        <f t="shared" si="14"/>
        <v>0.008305277262991212</v>
      </c>
      <c r="AI28" s="6">
        <v>0</v>
      </c>
      <c r="AJ28" s="6">
        <v>0</v>
      </c>
      <c r="AK28" s="6">
        <f t="shared" si="15"/>
        <v>0.007062999100404314</v>
      </c>
      <c r="AL28" s="6">
        <f t="shared" si="16"/>
        <v>0.008997839244967372</v>
      </c>
      <c r="AM28" s="6">
        <f t="shared" si="17"/>
        <v>0.007487094073989678</v>
      </c>
      <c r="AN28" s="6">
        <f t="shared" si="18"/>
        <v>0.021626832233684966</v>
      </c>
      <c r="AO28" s="6">
        <f t="shared" si="19"/>
        <v>0.007127621678567711</v>
      </c>
      <c r="AP28" s="6">
        <f t="shared" si="20"/>
        <v>0.021231760183172632</v>
      </c>
    </row>
    <row r="29" spans="1:42" ht="11.25">
      <c r="A29" s="38" t="s">
        <v>191</v>
      </c>
      <c r="B29" s="66" t="s">
        <v>17</v>
      </c>
      <c r="C29" s="66" t="s">
        <v>84</v>
      </c>
      <c r="D29" s="2" t="s">
        <v>280</v>
      </c>
      <c r="E29" s="2" t="s">
        <v>280</v>
      </c>
      <c r="F29" s="2" t="s">
        <v>280</v>
      </c>
      <c r="H29" s="2" t="s">
        <v>280</v>
      </c>
      <c r="I29" s="169">
        <v>30.7</v>
      </c>
      <c r="J29" s="169">
        <v>0</v>
      </c>
      <c r="K29" s="169">
        <v>17.7</v>
      </c>
      <c r="L29" s="169">
        <v>13</v>
      </c>
      <c r="M29" s="146">
        <v>5425</v>
      </c>
      <c r="N29" s="146">
        <v>388</v>
      </c>
      <c r="O29" s="146">
        <v>80</v>
      </c>
      <c r="P29" s="2">
        <v>9043</v>
      </c>
      <c r="Q29" s="17"/>
      <c r="R29" s="17">
        <v>913558</v>
      </c>
      <c r="T29" s="6">
        <f t="shared" si="0"/>
        <v>0</v>
      </c>
      <c r="U29" s="6">
        <f t="shared" si="1"/>
        <v>0</v>
      </c>
      <c r="V29" s="6">
        <f t="shared" si="2"/>
        <v>0</v>
      </c>
      <c r="W29" s="6">
        <f t="shared" si="3"/>
        <v>0</v>
      </c>
      <c r="X29" s="6">
        <f t="shared" si="4"/>
        <v>0</v>
      </c>
      <c r="Y29" s="6">
        <f t="shared" si="5"/>
        <v>0.003276777785367852</v>
      </c>
      <c r="Z29" s="6">
        <f t="shared" si="6"/>
        <v>0</v>
      </c>
      <c r="AA29" s="6">
        <f t="shared" si="7"/>
        <v>0.0032654537135772773</v>
      </c>
      <c r="AB29" s="6">
        <f t="shared" si="8"/>
        <v>0.0032923228097189367</v>
      </c>
      <c r="AC29" s="6">
        <f t="shared" si="9"/>
        <v>0.0064538171979179335</v>
      </c>
      <c r="AD29" s="6">
        <f t="shared" si="10"/>
        <v>0.001804884538558939</v>
      </c>
      <c r="AE29" s="6">
        <f t="shared" si="11"/>
        <v>0.0014922032380810268</v>
      </c>
      <c r="AF29" s="6">
        <f t="shared" si="12"/>
        <v>0.0015446827103337976</v>
      </c>
      <c r="AG29" s="6">
        <f t="shared" si="13"/>
        <v>0</v>
      </c>
      <c r="AH29" s="6">
        <v>0</v>
      </c>
      <c r="AI29" s="6">
        <v>0</v>
      </c>
      <c r="AJ29" s="6">
        <v>0</v>
      </c>
      <c r="AK29" s="6">
        <f t="shared" si="15"/>
        <v>0.004129350868238436</v>
      </c>
      <c r="AL29" s="6">
        <f t="shared" si="16"/>
        <v>0.0016327268567886387</v>
      </c>
      <c r="AM29" s="6">
        <f t="shared" si="17"/>
        <v>0.001638388892683926</v>
      </c>
      <c r="AN29" s="6">
        <f t="shared" si="18"/>
        <v>0.0016327268567886387</v>
      </c>
      <c r="AO29" s="6">
        <f t="shared" si="19"/>
        <v>0.002253825537013769</v>
      </c>
      <c r="AP29" s="6">
        <f t="shared" si="20"/>
        <v>0</v>
      </c>
    </row>
    <row r="30" spans="1:42" ht="11.25">
      <c r="A30" s="38" t="s">
        <v>191</v>
      </c>
      <c r="B30" s="66" t="s">
        <v>18</v>
      </c>
      <c r="C30" s="66" t="s">
        <v>85</v>
      </c>
      <c r="I30" s="169">
        <v>347.16</v>
      </c>
      <c r="J30" s="169">
        <v>87.5</v>
      </c>
      <c r="K30" s="169">
        <v>125.76</v>
      </c>
      <c r="L30" s="169">
        <v>221.4</v>
      </c>
      <c r="M30" s="146">
        <v>30332</v>
      </c>
      <c r="N30" s="146">
        <v>763</v>
      </c>
      <c r="O30" s="146">
        <v>1428</v>
      </c>
      <c r="P30" s="2">
        <f>783840-4725-34853</f>
        <v>744262</v>
      </c>
      <c r="Q30" s="17"/>
      <c r="R30" s="17">
        <v>16443082</v>
      </c>
      <c r="T30" s="6">
        <f t="shared" si="0"/>
        <v>0</v>
      </c>
      <c r="U30" s="6">
        <f t="shared" si="1"/>
        <v>0</v>
      </c>
      <c r="V30" s="6">
        <f t="shared" si="2"/>
        <v>0</v>
      </c>
      <c r="W30" s="6">
        <f t="shared" si="3"/>
        <v>0</v>
      </c>
      <c r="X30" s="6">
        <f t="shared" si="4"/>
        <v>0</v>
      </c>
      <c r="Y30" s="6">
        <f t="shared" si="5"/>
        <v>0.037054272832843765</v>
      </c>
      <c r="Z30" s="6">
        <f t="shared" si="6"/>
        <v>0.04634926688702433</v>
      </c>
      <c r="AA30" s="6">
        <f t="shared" si="7"/>
        <v>0.023201325368332113</v>
      </c>
      <c r="AB30" s="6">
        <f t="shared" si="8"/>
        <v>0.05607079000552097</v>
      </c>
      <c r="AC30" s="6">
        <f t="shared" si="9"/>
        <v>0.03608427340963074</v>
      </c>
      <c r="AD30" s="6">
        <f t="shared" si="10"/>
        <v>0.0035492961415476048</v>
      </c>
      <c r="AE30" s="6">
        <f t="shared" si="11"/>
        <v>0.02663582779974633</v>
      </c>
      <c r="AF30" s="6">
        <f t="shared" si="12"/>
        <v>0.12713133289378004</v>
      </c>
      <c r="AG30" s="6">
        <f t="shared" si="13"/>
        <v>0</v>
      </c>
      <c r="AH30" s="6">
        <v>0</v>
      </c>
      <c r="AI30" s="6">
        <v>0</v>
      </c>
      <c r="AJ30" s="6">
        <v>0</v>
      </c>
      <c r="AK30" s="6">
        <f t="shared" si="15"/>
        <v>0.019816784775589173</v>
      </c>
      <c r="AL30" s="6">
        <f t="shared" si="16"/>
        <v>0.011600662684166057</v>
      </c>
      <c r="AM30" s="6">
        <f t="shared" si="17"/>
        <v>0.018527136416421883</v>
      </c>
      <c r="AN30" s="6">
        <f t="shared" si="18"/>
        <v>0.011600662684166057</v>
      </c>
      <c r="AO30" s="6">
        <f t="shared" si="19"/>
        <v>0.04056648633016342</v>
      </c>
      <c r="AP30" s="6">
        <f t="shared" si="20"/>
        <v>0.023174633443512165</v>
      </c>
    </row>
    <row r="31" spans="1:42" ht="11.25">
      <c r="A31" s="38" t="s">
        <v>191</v>
      </c>
      <c r="B31" s="66" t="s">
        <v>19</v>
      </c>
      <c r="C31" s="66" t="s">
        <v>86</v>
      </c>
      <c r="I31" s="169">
        <v>225.2</v>
      </c>
      <c r="J31" s="169">
        <v>0</v>
      </c>
      <c r="K31" s="169">
        <v>171.2</v>
      </c>
      <c r="L31" s="169">
        <v>54</v>
      </c>
      <c r="M31" s="146">
        <v>44638</v>
      </c>
      <c r="N31" s="146">
        <v>33245</v>
      </c>
      <c r="O31" s="146">
        <v>1167</v>
      </c>
      <c r="P31" s="2">
        <f>92511-3675</f>
        <v>88836</v>
      </c>
      <c r="Q31" s="17"/>
      <c r="R31" s="17">
        <v>7498981</v>
      </c>
      <c r="T31" s="6">
        <f t="shared" si="0"/>
        <v>0</v>
      </c>
      <c r="U31" s="6">
        <f t="shared" si="1"/>
        <v>0</v>
      </c>
      <c r="V31" s="6">
        <f t="shared" si="2"/>
        <v>0</v>
      </c>
      <c r="W31" s="6">
        <f t="shared" si="3"/>
        <v>0</v>
      </c>
      <c r="X31" s="6">
        <f t="shared" si="4"/>
        <v>0</v>
      </c>
      <c r="Y31" s="6">
        <f t="shared" si="5"/>
        <v>0.02403681945488079</v>
      </c>
      <c r="Z31" s="6">
        <f t="shared" si="6"/>
        <v>0</v>
      </c>
      <c r="AA31" s="6">
        <f t="shared" si="7"/>
        <v>0.0315845014556175</v>
      </c>
      <c r="AB31" s="6">
        <f t="shared" si="8"/>
        <v>0.013675802440370968</v>
      </c>
      <c r="AC31" s="6">
        <f t="shared" si="9"/>
        <v>0.05310331651256419</v>
      </c>
      <c r="AD31" s="6">
        <f t="shared" si="10"/>
        <v>0.1546479033102885</v>
      </c>
      <c r="AE31" s="6">
        <f t="shared" si="11"/>
        <v>0.02176751473550698</v>
      </c>
      <c r="AF31" s="6">
        <f t="shared" si="12"/>
        <v>0.015174547523522418</v>
      </c>
      <c r="AG31" s="6">
        <f t="shared" si="13"/>
        <v>0</v>
      </c>
      <c r="AH31" s="6">
        <f t="shared" si="14"/>
        <v>0.06508619495530227</v>
      </c>
      <c r="AI31" s="6">
        <v>0</v>
      </c>
      <c r="AJ31" s="6">
        <v>0</v>
      </c>
      <c r="AK31" s="6">
        <f t="shared" si="15"/>
        <v>0.10387560991142634</v>
      </c>
      <c r="AL31" s="6">
        <f t="shared" si="16"/>
        <v>0.01579225072780875</v>
      </c>
      <c r="AM31" s="6">
        <f t="shared" si="17"/>
        <v>0.012018409727440395</v>
      </c>
      <c r="AN31" s="6">
        <f t="shared" si="18"/>
        <v>0.01579225072780875</v>
      </c>
      <c r="AO31" s="6">
        <f t="shared" si="19"/>
        <v>0.018500625991322992</v>
      </c>
      <c r="AP31" s="6">
        <f t="shared" si="20"/>
        <v>0</v>
      </c>
    </row>
    <row r="32" spans="1:42" ht="11.25">
      <c r="A32" s="38" t="s">
        <v>191</v>
      </c>
      <c r="B32" s="66" t="s">
        <v>20</v>
      </c>
      <c r="C32" s="66" t="s">
        <v>87</v>
      </c>
      <c r="I32" s="169">
        <v>40.7</v>
      </c>
      <c r="J32" s="169">
        <v>0</v>
      </c>
      <c r="K32" s="169">
        <v>35.7</v>
      </c>
      <c r="L32" s="169">
        <v>5</v>
      </c>
      <c r="M32" s="146">
        <v>2065</v>
      </c>
      <c r="N32" s="146">
        <v>1246</v>
      </c>
      <c r="O32" s="146">
        <v>619</v>
      </c>
      <c r="P32" s="2">
        <v>39709</v>
      </c>
      <c r="Q32" s="17"/>
      <c r="R32" s="17">
        <v>92117</v>
      </c>
      <c r="T32" s="6">
        <f t="shared" si="0"/>
        <v>0</v>
      </c>
      <c r="U32" s="6">
        <f t="shared" si="1"/>
        <v>0</v>
      </c>
      <c r="V32" s="6">
        <f t="shared" si="2"/>
        <v>0</v>
      </c>
      <c r="W32" s="6">
        <f t="shared" si="3"/>
        <v>0</v>
      </c>
      <c r="X32" s="6">
        <f t="shared" si="4"/>
        <v>0</v>
      </c>
      <c r="Y32" s="6">
        <f t="shared" si="5"/>
        <v>0.0043441321128492374</v>
      </c>
      <c r="Z32" s="6">
        <f t="shared" si="6"/>
        <v>0</v>
      </c>
      <c r="AA32" s="6">
        <f t="shared" si="7"/>
        <v>0.006586254100266035</v>
      </c>
      <c r="AB32" s="6">
        <f t="shared" si="8"/>
        <v>0.0012662780037380526</v>
      </c>
      <c r="AC32" s="6">
        <f t="shared" si="9"/>
        <v>0.0024566142882397296</v>
      </c>
      <c r="AD32" s="6">
        <f t="shared" si="10"/>
        <v>0.005796098286197006</v>
      </c>
      <c r="AE32" s="6">
        <f t="shared" si="11"/>
        <v>0.011545922554651946</v>
      </c>
      <c r="AF32" s="6">
        <f t="shared" si="12"/>
        <v>0.006782904538830561</v>
      </c>
      <c r="AG32" s="6">
        <f t="shared" si="13"/>
        <v>0</v>
      </c>
      <c r="AH32" s="6">
        <v>0</v>
      </c>
      <c r="AI32" s="6">
        <v>0</v>
      </c>
      <c r="AJ32" s="6">
        <v>0</v>
      </c>
      <c r="AK32" s="6">
        <f t="shared" si="15"/>
        <v>0.0041263562872183674</v>
      </c>
      <c r="AL32" s="6">
        <f t="shared" si="16"/>
        <v>0.0032931270501330174</v>
      </c>
      <c r="AM32" s="6">
        <f t="shared" si="17"/>
        <v>0.0021720660564246187</v>
      </c>
      <c r="AN32" s="6">
        <f t="shared" si="18"/>
        <v>0.0032931270501330174</v>
      </c>
      <c r="AO32" s="6">
        <f t="shared" si="19"/>
        <v>0.00022726049905216457</v>
      </c>
      <c r="AP32" s="6">
        <f t="shared" si="20"/>
        <v>0</v>
      </c>
    </row>
    <row r="33" spans="1:42" ht="11.25">
      <c r="A33" s="38" t="s">
        <v>193</v>
      </c>
      <c r="B33" s="65" t="s">
        <v>21</v>
      </c>
      <c r="C33" s="57" t="s">
        <v>89</v>
      </c>
      <c r="I33" s="169">
        <v>20.75</v>
      </c>
      <c r="J33" s="169">
        <v>0</v>
      </c>
      <c r="K33" s="169">
        <v>10</v>
      </c>
      <c r="L33" s="169">
        <v>10.75</v>
      </c>
      <c r="M33" s="146">
        <v>2373</v>
      </c>
      <c r="N33" s="146">
        <v>22</v>
      </c>
      <c r="O33" s="146">
        <v>740</v>
      </c>
      <c r="P33" s="2">
        <v>6639</v>
      </c>
      <c r="Q33" s="17"/>
      <c r="R33" s="17">
        <v>1398296</v>
      </c>
      <c r="T33" s="6">
        <f t="shared" si="0"/>
        <v>0</v>
      </c>
      <c r="U33" s="6">
        <f t="shared" si="1"/>
        <v>0</v>
      </c>
      <c r="V33" s="6">
        <f t="shared" si="2"/>
        <v>0</v>
      </c>
      <c r="W33" s="6">
        <f t="shared" si="3"/>
        <v>0</v>
      </c>
      <c r="X33" s="6">
        <f t="shared" si="4"/>
        <v>0</v>
      </c>
      <c r="Y33" s="6">
        <f t="shared" si="5"/>
        <v>0.002214760229523874</v>
      </c>
      <c r="Z33" s="6">
        <f t="shared" si="6"/>
        <v>0</v>
      </c>
      <c r="AA33" s="6">
        <f t="shared" si="7"/>
        <v>0.0018448891037159759</v>
      </c>
      <c r="AB33" s="6">
        <f t="shared" si="8"/>
        <v>0.002722497708036813</v>
      </c>
      <c r="AC33" s="6">
        <f t="shared" si="9"/>
        <v>0.0028230245549602318</v>
      </c>
      <c r="AD33" s="6">
        <f t="shared" si="10"/>
        <v>0.0001023388140420017</v>
      </c>
      <c r="AE33" s="6">
        <f t="shared" si="11"/>
        <v>0.013802879952249499</v>
      </c>
      <c r="AF33" s="6">
        <f t="shared" si="12"/>
        <v>0.0011340427417788435</v>
      </c>
      <c r="AG33" s="6">
        <f t="shared" si="13"/>
        <v>0</v>
      </c>
      <c r="AH33" s="6">
        <v>0</v>
      </c>
      <c r="AI33" s="6">
        <v>0</v>
      </c>
      <c r="AJ33" s="6">
        <v>0</v>
      </c>
      <c r="AK33" s="6">
        <f t="shared" si="15"/>
        <v>0.0014626816845011168</v>
      </c>
      <c r="AL33" s="6">
        <f t="shared" si="16"/>
        <v>0.0009224445518579879</v>
      </c>
      <c r="AM33" s="6">
        <f t="shared" si="17"/>
        <v>0.001107380114761937</v>
      </c>
      <c r="AN33" s="6">
        <f t="shared" si="18"/>
        <v>0.0009224445518579879</v>
      </c>
      <c r="AO33" s="6">
        <f t="shared" si="19"/>
        <v>0.003449715544173665</v>
      </c>
      <c r="AP33" s="6">
        <f t="shared" si="20"/>
        <v>0</v>
      </c>
    </row>
    <row r="34" spans="1:42" ht="11.25">
      <c r="A34" s="38" t="s">
        <v>193</v>
      </c>
      <c r="B34" s="66" t="s">
        <v>22</v>
      </c>
      <c r="C34" s="66" t="s">
        <v>235</v>
      </c>
      <c r="I34" s="169">
        <v>8</v>
      </c>
      <c r="J34" s="169">
        <v>0</v>
      </c>
      <c r="K34" s="169">
        <v>5</v>
      </c>
      <c r="L34" s="169">
        <v>3</v>
      </c>
      <c r="M34" s="146">
        <v>477</v>
      </c>
      <c r="N34" s="146">
        <v>0</v>
      </c>
      <c r="O34" s="146">
        <v>1</v>
      </c>
      <c r="P34" s="2">
        <v>1643</v>
      </c>
      <c r="Q34" s="17"/>
      <c r="R34" s="17">
        <v>461487</v>
      </c>
      <c r="T34" s="6">
        <f t="shared" si="0"/>
        <v>0</v>
      </c>
      <c r="U34" s="6">
        <f t="shared" si="1"/>
        <v>0</v>
      </c>
      <c r="V34" s="6">
        <f t="shared" si="2"/>
        <v>0</v>
      </c>
      <c r="W34" s="6">
        <f t="shared" si="3"/>
        <v>0</v>
      </c>
      <c r="X34" s="6">
        <f t="shared" si="4"/>
        <v>0</v>
      </c>
      <c r="Y34" s="6">
        <f t="shared" si="5"/>
        <v>0.000853883461985108</v>
      </c>
      <c r="Z34" s="6">
        <f t="shared" si="6"/>
        <v>0</v>
      </c>
      <c r="AA34" s="6">
        <f t="shared" si="7"/>
        <v>0.0009224445518579879</v>
      </c>
      <c r="AB34" s="6">
        <f t="shared" si="8"/>
        <v>0.0007597668022428316</v>
      </c>
      <c r="AC34" s="6">
        <f t="shared" si="9"/>
        <v>0.0005674600559275307</v>
      </c>
      <c r="AD34" s="6">
        <f t="shared" si="10"/>
        <v>0</v>
      </c>
      <c r="AE34" s="6">
        <f t="shared" si="11"/>
        <v>1.8652540476012836E-05</v>
      </c>
      <c r="AF34" s="6">
        <f t="shared" si="12"/>
        <v>0.0002806495292578159</v>
      </c>
      <c r="AG34" s="6">
        <f t="shared" si="13"/>
        <v>0</v>
      </c>
      <c r="AH34" s="6">
        <v>0</v>
      </c>
      <c r="AI34" s="6">
        <v>0</v>
      </c>
      <c r="AJ34" s="6">
        <v>0</v>
      </c>
      <c r="AK34" s="6">
        <f t="shared" si="15"/>
        <v>0.00028373002796376536</v>
      </c>
      <c r="AL34" s="6">
        <f t="shared" si="16"/>
        <v>0.00046122227592899396</v>
      </c>
      <c r="AM34" s="6">
        <f t="shared" si="17"/>
        <v>0.000426941730992554</v>
      </c>
      <c r="AN34" s="6">
        <f t="shared" si="18"/>
        <v>0.00046122227592899396</v>
      </c>
      <c r="AO34" s="6">
        <f t="shared" si="19"/>
        <v>0.001138527806225629</v>
      </c>
      <c r="AP34" s="6">
        <f t="shared" si="20"/>
        <v>0</v>
      </c>
    </row>
    <row r="35" spans="1:42" ht="11.25">
      <c r="A35" s="38" t="s">
        <v>193</v>
      </c>
      <c r="B35" s="66" t="s">
        <v>23</v>
      </c>
      <c r="C35" s="17" t="s">
        <v>94</v>
      </c>
      <c r="I35" s="169">
        <v>20.57</v>
      </c>
      <c r="J35" s="169">
        <v>0</v>
      </c>
      <c r="K35" s="169">
        <v>15.77</v>
      </c>
      <c r="L35" s="169">
        <v>4.8</v>
      </c>
      <c r="M35" s="146">
        <v>1472</v>
      </c>
      <c r="N35" s="146">
        <v>0</v>
      </c>
      <c r="O35" s="146">
        <v>21</v>
      </c>
      <c r="P35" s="2">
        <v>1817</v>
      </c>
      <c r="Q35" s="17"/>
      <c r="R35" s="17">
        <v>1565451</v>
      </c>
      <c r="T35" s="6">
        <f t="shared" si="0"/>
        <v>0</v>
      </c>
      <c r="U35" s="6">
        <f t="shared" si="1"/>
        <v>0</v>
      </c>
      <c r="V35" s="6">
        <f t="shared" si="2"/>
        <v>0</v>
      </c>
      <c r="W35" s="6">
        <f t="shared" si="3"/>
        <v>0</v>
      </c>
      <c r="X35" s="6">
        <f t="shared" si="4"/>
        <v>0</v>
      </c>
      <c r="Y35" s="6">
        <f t="shared" si="5"/>
        <v>0.002195547851629209</v>
      </c>
      <c r="Z35" s="6">
        <f t="shared" si="6"/>
        <v>0</v>
      </c>
      <c r="AA35" s="6">
        <f t="shared" si="7"/>
        <v>0.002909390116560094</v>
      </c>
      <c r="AB35" s="6">
        <f t="shared" si="8"/>
        <v>0.0012156268835885305</v>
      </c>
      <c r="AC35" s="6">
        <f t="shared" si="9"/>
        <v>0.0017511555604304513</v>
      </c>
      <c r="AD35" s="6">
        <f t="shared" si="10"/>
        <v>0</v>
      </c>
      <c r="AE35" s="6">
        <f t="shared" si="11"/>
        <v>0.00039170334999626957</v>
      </c>
      <c r="AF35" s="6">
        <f t="shared" si="12"/>
        <v>0.0003103713905425755</v>
      </c>
      <c r="AG35" s="6">
        <f t="shared" si="13"/>
        <v>0</v>
      </c>
      <c r="AH35" s="6">
        <v>0</v>
      </c>
      <c r="AI35" s="6">
        <v>0</v>
      </c>
      <c r="AJ35" s="6">
        <v>0</v>
      </c>
      <c r="AK35" s="6">
        <f t="shared" si="15"/>
        <v>0.0008755777802152256</v>
      </c>
      <c r="AL35" s="6">
        <f t="shared" si="16"/>
        <v>0.001454695058280047</v>
      </c>
      <c r="AM35" s="6">
        <f t="shared" si="17"/>
        <v>0.0010977739258146045</v>
      </c>
      <c r="AN35" s="6">
        <f t="shared" si="18"/>
        <v>0.001454695058280047</v>
      </c>
      <c r="AO35" s="6">
        <f t="shared" si="19"/>
        <v>0.0038621011919809595</v>
      </c>
      <c r="AP35" s="6">
        <f t="shared" si="20"/>
        <v>0</v>
      </c>
    </row>
    <row r="36" spans="1:42" ht="11.25">
      <c r="A36" s="38" t="s">
        <v>193</v>
      </c>
      <c r="B36" s="66" t="s">
        <v>24</v>
      </c>
      <c r="C36" s="17" t="s">
        <v>97</v>
      </c>
      <c r="I36" s="169">
        <v>35.17</v>
      </c>
      <c r="J36" s="169">
        <v>0</v>
      </c>
      <c r="K36" s="169">
        <v>26.5</v>
      </c>
      <c r="L36" s="169">
        <v>8.67</v>
      </c>
      <c r="M36" s="146">
        <v>1670</v>
      </c>
      <c r="N36" s="146">
        <v>0</v>
      </c>
      <c r="O36" s="146">
        <v>22</v>
      </c>
      <c r="P36" s="2">
        <v>6685</v>
      </c>
      <c r="Q36" s="17"/>
      <c r="R36" s="17">
        <v>1432904</v>
      </c>
      <c r="T36" s="6">
        <f t="shared" si="0"/>
        <v>0</v>
      </c>
      <c r="U36" s="6">
        <f t="shared" si="1"/>
        <v>0</v>
      </c>
      <c r="V36" s="6">
        <f t="shared" si="2"/>
        <v>0</v>
      </c>
      <c r="W36" s="6">
        <f t="shared" si="3"/>
        <v>0</v>
      </c>
      <c r="X36" s="6">
        <f t="shared" si="4"/>
        <v>0</v>
      </c>
      <c r="Y36" s="6">
        <f t="shared" si="5"/>
        <v>0.003753885169752031</v>
      </c>
      <c r="Z36" s="6">
        <f t="shared" si="6"/>
        <v>0</v>
      </c>
      <c r="AA36" s="6">
        <f t="shared" si="7"/>
        <v>0.004888956124847336</v>
      </c>
      <c r="AB36" s="6">
        <f t="shared" si="8"/>
        <v>0.002195726058481783</v>
      </c>
      <c r="AC36" s="6">
        <f t="shared" si="9"/>
        <v>0.001986705017607917</v>
      </c>
      <c r="AD36" s="6">
        <f t="shared" si="10"/>
        <v>0</v>
      </c>
      <c r="AE36" s="6">
        <f t="shared" si="11"/>
        <v>0.0004103558904722824</v>
      </c>
      <c r="AF36" s="6">
        <f t="shared" si="12"/>
        <v>0.0011419002453368834</v>
      </c>
      <c r="AG36" s="6">
        <f t="shared" si="13"/>
        <v>0</v>
      </c>
      <c r="AH36" s="6">
        <v>0</v>
      </c>
      <c r="AI36" s="6">
        <v>0</v>
      </c>
      <c r="AJ36" s="6">
        <v>0</v>
      </c>
      <c r="AK36" s="6">
        <f t="shared" si="15"/>
        <v>0.0009933525088039585</v>
      </c>
      <c r="AL36" s="6">
        <f t="shared" si="16"/>
        <v>0.002444478062423668</v>
      </c>
      <c r="AM36" s="6">
        <f t="shared" si="17"/>
        <v>0.0018769425848760156</v>
      </c>
      <c r="AN36" s="6">
        <f t="shared" si="18"/>
        <v>0.002444478062423668</v>
      </c>
      <c r="AO36" s="6">
        <f t="shared" si="19"/>
        <v>0.00353509643316481</v>
      </c>
      <c r="AP36" s="6">
        <f t="shared" si="20"/>
        <v>0</v>
      </c>
    </row>
    <row r="37" spans="1:42" ht="11.25">
      <c r="A37" s="38" t="s">
        <v>193</v>
      </c>
      <c r="B37" s="17" t="s">
        <v>25</v>
      </c>
      <c r="C37" s="17" t="s">
        <v>98</v>
      </c>
      <c r="I37" s="169">
        <v>3.75</v>
      </c>
      <c r="J37" s="169">
        <v>0</v>
      </c>
      <c r="K37" s="169">
        <v>1.5</v>
      </c>
      <c r="L37" s="169">
        <v>2.25</v>
      </c>
      <c r="M37" s="146">
        <v>327</v>
      </c>
      <c r="N37" s="146">
        <v>0</v>
      </c>
      <c r="O37" s="146">
        <v>54</v>
      </c>
      <c r="P37" s="2" t="s">
        <v>280</v>
      </c>
      <c r="Q37" s="17"/>
      <c r="R37" s="17">
        <v>438728</v>
      </c>
      <c r="T37" s="6">
        <f t="shared" si="0"/>
        <v>0</v>
      </c>
      <c r="U37" s="6">
        <f t="shared" si="1"/>
        <v>0</v>
      </c>
      <c r="V37" s="6">
        <f t="shared" si="2"/>
        <v>0</v>
      </c>
      <c r="W37" s="6">
        <f t="shared" si="3"/>
        <v>0</v>
      </c>
      <c r="X37" s="6">
        <f t="shared" si="4"/>
        <v>0</v>
      </c>
      <c r="Y37" s="6">
        <f t="shared" si="5"/>
        <v>0.0004002578728055194</v>
      </c>
      <c r="Z37" s="6">
        <f t="shared" si="6"/>
        <v>0</v>
      </c>
      <c r="AA37" s="6">
        <f t="shared" si="7"/>
        <v>0.0002767333655573964</v>
      </c>
      <c r="AB37" s="6">
        <f t="shared" si="8"/>
        <v>0.0005698251016821237</v>
      </c>
      <c r="AC37" s="6">
        <f t="shared" si="9"/>
        <v>0.0003890134974597538</v>
      </c>
      <c r="AD37" s="6">
        <f t="shared" si="10"/>
        <v>0</v>
      </c>
      <c r="AE37" s="6">
        <f t="shared" si="11"/>
        <v>0.0010072371857046932</v>
      </c>
      <c r="AF37" s="6">
        <f t="shared" si="12"/>
        <v>0</v>
      </c>
      <c r="AG37" s="6">
        <f t="shared" si="13"/>
        <v>0</v>
      </c>
      <c r="AH37" s="6">
        <v>0</v>
      </c>
      <c r="AI37" s="6">
        <v>0</v>
      </c>
      <c r="AJ37" s="6">
        <v>0</v>
      </c>
      <c r="AK37" s="6">
        <f t="shared" si="15"/>
        <v>0.0001945067487298769</v>
      </c>
      <c r="AL37" s="6">
        <f t="shared" si="16"/>
        <v>0.0001383666827786982</v>
      </c>
      <c r="AM37" s="6">
        <f t="shared" si="17"/>
        <v>0.0002001289364027597</v>
      </c>
      <c r="AN37" s="6">
        <f t="shared" si="18"/>
        <v>0.0001383666827786982</v>
      </c>
      <c r="AO37" s="6">
        <f t="shared" si="19"/>
        <v>0.0010823794112721653</v>
      </c>
      <c r="AP37" s="6">
        <f t="shared" si="20"/>
        <v>0</v>
      </c>
    </row>
    <row r="38" spans="1:42" ht="11.25">
      <c r="A38" s="38" t="s">
        <v>193</v>
      </c>
      <c r="B38" s="67" t="s">
        <v>26</v>
      </c>
      <c r="C38" s="52" t="s">
        <v>99</v>
      </c>
      <c r="I38" s="169">
        <v>0</v>
      </c>
      <c r="J38" s="169">
        <v>0</v>
      </c>
      <c r="K38" s="169">
        <v>0</v>
      </c>
      <c r="L38" s="169">
        <v>0</v>
      </c>
      <c r="M38" s="146">
        <v>1238</v>
      </c>
      <c r="N38" s="146">
        <v>0</v>
      </c>
      <c r="O38" s="146">
        <v>0</v>
      </c>
      <c r="P38" s="2">
        <v>0</v>
      </c>
      <c r="Q38" s="17"/>
      <c r="R38" s="17">
        <v>0</v>
      </c>
      <c r="T38" s="6">
        <f t="shared" si="0"/>
        <v>0</v>
      </c>
      <c r="U38" s="6">
        <f t="shared" si="1"/>
        <v>0</v>
      </c>
      <c r="V38" s="6">
        <f t="shared" si="2"/>
        <v>0</v>
      </c>
      <c r="W38" s="6">
        <f t="shared" si="3"/>
        <v>0</v>
      </c>
      <c r="X38" s="6">
        <f t="shared" si="4"/>
        <v>0</v>
      </c>
      <c r="Y38" s="6">
        <f t="shared" si="5"/>
        <v>0</v>
      </c>
      <c r="Z38" s="6">
        <f t="shared" si="6"/>
        <v>0</v>
      </c>
      <c r="AA38" s="6">
        <f t="shared" si="7"/>
        <v>0</v>
      </c>
      <c r="AB38" s="6">
        <f t="shared" si="8"/>
        <v>0</v>
      </c>
      <c r="AC38" s="6">
        <f t="shared" si="9"/>
        <v>0.0014727789292207191</v>
      </c>
      <c r="AD38" s="6">
        <f t="shared" si="10"/>
        <v>0</v>
      </c>
      <c r="AE38" s="6">
        <f t="shared" si="11"/>
        <v>0</v>
      </c>
      <c r="AF38" s="6">
        <f t="shared" si="12"/>
        <v>0</v>
      </c>
      <c r="AG38" s="6">
        <f t="shared" si="13"/>
        <v>0</v>
      </c>
      <c r="AH38" s="6">
        <v>0</v>
      </c>
      <c r="AI38" s="6">
        <v>0</v>
      </c>
      <c r="AJ38" s="6">
        <v>0</v>
      </c>
      <c r="AK38" s="6">
        <f t="shared" si="15"/>
        <v>0.0007363894646103596</v>
      </c>
      <c r="AL38" s="6">
        <f t="shared" si="16"/>
        <v>0</v>
      </c>
      <c r="AM38" s="6">
        <f t="shared" si="17"/>
        <v>0</v>
      </c>
      <c r="AN38" s="6">
        <f t="shared" si="18"/>
        <v>0</v>
      </c>
      <c r="AO38" s="6">
        <f t="shared" si="19"/>
        <v>0</v>
      </c>
      <c r="AP38" s="6">
        <f t="shared" si="20"/>
        <v>0</v>
      </c>
    </row>
    <row r="39" spans="1:42" ht="11.25">
      <c r="A39" s="38" t="s">
        <v>193</v>
      </c>
      <c r="B39" s="65" t="s">
        <v>27</v>
      </c>
      <c r="C39" s="57" t="s">
        <v>102</v>
      </c>
      <c r="I39" s="169">
        <v>17.88</v>
      </c>
      <c r="J39" s="169">
        <v>0</v>
      </c>
      <c r="K39" s="169">
        <v>8.88</v>
      </c>
      <c r="L39" s="169">
        <v>9</v>
      </c>
      <c r="M39" s="146">
        <v>3743</v>
      </c>
      <c r="N39" s="146">
        <v>0</v>
      </c>
      <c r="O39" s="146">
        <v>167</v>
      </c>
      <c r="P39" s="2">
        <v>3431</v>
      </c>
      <c r="Q39" s="17"/>
      <c r="R39" s="17">
        <v>1587865</v>
      </c>
      <c r="T39" s="6">
        <f t="shared" si="0"/>
        <v>0</v>
      </c>
      <c r="U39" s="6">
        <f t="shared" si="1"/>
        <v>0</v>
      </c>
      <c r="V39" s="6">
        <f t="shared" si="2"/>
        <v>0</v>
      </c>
      <c r="W39" s="6">
        <f t="shared" si="3"/>
        <v>0</v>
      </c>
      <c r="X39" s="6">
        <f t="shared" si="4"/>
        <v>0</v>
      </c>
      <c r="Y39" s="6">
        <f t="shared" si="5"/>
        <v>0.0019084295375367164</v>
      </c>
      <c r="Z39" s="6">
        <f t="shared" si="6"/>
        <v>0</v>
      </c>
      <c r="AA39" s="6">
        <f t="shared" si="7"/>
        <v>0.0016382615240997868</v>
      </c>
      <c r="AB39" s="6">
        <f t="shared" si="8"/>
        <v>0.002279300406728495</v>
      </c>
      <c r="AC39" s="6">
        <f t="shared" si="9"/>
        <v>0.004452836455632595</v>
      </c>
      <c r="AD39" s="6">
        <f t="shared" si="10"/>
        <v>0</v>
      </c>
      <c r="AE39" s="6">
        <f t="shared" si="11"/>
        <v>0.0031149742594941436</v>
      </c>
      <c r="AF39" s="6">
        <f t="shared" si="12"/>
        <v>0.0005860672762529315</v>
      </c>
      <c r="AG39" s="6">
        <f t="shared" si="13"/>
        <v>0</v>
      </c>
      <c r="AH39" s="6">
        <v>0</v>
      </c>
      <c r="AI39" s="6">
        <v>0</v>
      </c>
      <c r="AJ39" s="6">
        <v>0</v>
      </c>
      <c r="AK39" s="6">
        <f t="shared" si="15"/>
        <v>0.0022264182278162975</v>
      </c>
      <c r="AL39" s="6">
        <f t="shared" si="16"/>
        <v>0.0008191307620498934</v>
      </c>
      <c r="AM39" s="6">
        <f t="shared" si="17"/>
        <v>0.0009542147687683582</v>
      </c>
      <c r="AN39" s="6">
        <f t="shared" si="18"/>
        <v>0.0008191307620498934</v>
      </c>
      <c r="AO39" s="6">
        <f t="shared" si="19"/>
        <v>0.003917398442496665</v>
      </c>
      <c r="AP39" s="6">
        <f t="shared" si="20"/>
        <v>0</v>
      </c>
    </row>
    <row r="40" spans="1:42" ht="11.25">
      <c r="A40" s="38" t="s">
        <v>193</v>
      </c>
      <c r="B40" s="68" t="s">
        <v>28</v>
      </c>
      <c r="C40" s="17" t="s">
        <v>109</v>
      </c>
      <c r="I40" s="169">
        <v>4.5</v>
      </c>
      <c r="J40" s="169">
        <v>0</v>
      </c>
      <c r="K40" s="169">
        <v>2.5</v>
      </c>
      <c r="L40" s="169">
        <v>2</v>
      </c>
      <c r="M40" s="146">
        <v>220</v>
      </c>
      <c r="N40" s="146">
        <v>0</v>
      </c>
      <c r="O40" s="146">
        <v>0</v>
      </c>
      <c r="P40" s="2">
        <v>698</v>
      </c>
      <c r="Q40" s="17"/>
      <c r="R40" s="17">
        <v>264258</v>
      </c>
      <c r="T40" s="6">
        <f t="shared" si="0"/>
        <v>0</v>
      </c>
      <c r="U40" s="6">
        <f t="shared" si="1"/>
        <v>0</v>
      </c>
      <c r="V40" s="6">
        <f t="shared" si="2"/>
        <v>0</v>
      </c>
      <c r="W40" s="6">
        <f t="shared" si="3"/>
        <v>0</v>
      </c>
      <c r="X40" s="6">
        <f t="shared" si="4"/>
        <v>0</v>
      </c>
      <c r="Y40" s="6">
        <f t="shared" si="5"/>
        <v>0.00048030944736662324</v>
      </c>
      <c r="Z40" s="6">
        <f t="shared" si="6"/>
        <v>0</v>
      </c>
      <c r="AA40" s="6">
        <f t="shared" si="7"/>
        <v>0.00046122227592899396</v>
      </c>
      <c r="AB40" s="6">
        <f t="shared" si="8"/>
        <v>0.000506511201495221</v>
      </c>
      <c r="AC40" s="6">
        <f t="shared" si="9"/>
        <v>0.0002617216190860729</v>
      </c>
      <c r="AD40" s="6">
        <f t="shared" si="10"/>
        <v>0</v>
      </c>
      <c r="AE40" s="6">
        <f t="shared" si="11"/>
        <v>0</v>
      </c>
      <c r="AF40" s="6">
        <f t="shared" si="12"/>
        <v>0.00011922907572851826</v>
      </c>
      <c r="AG40" s="6">
        <f t="shared" si="13"/>
        <v>0</v>
      </c>
      <c r="AH40" s="6">
        <v>0</v>
      </c>
      <c r="AI40" s="6">
        <v>0</v>
      </c>
      <c r="AJ40" s="6">
        <v>0</v>
      </c>
      <c r="AK40" s="6">
        <f t="shared" si="15"/>
        <v>0.00013086080954303645</v>
      </c>
      <c r="AL40" s="6">
        <f t="shared" si="16"/>
        <v>0.00023061113796449698</v>
      </c>
      <c r="AM40" s="6">
        <f t="shared" si="17"/>
        <v>0.00024015472368331162</v>
      </c>
      <c r="AN40" s="6">
        <f t="shared" si="18"/>
        <v>0.00023061113796449698</v>
      </c>
      <c r="AO40" s="6">
        <f t="shared" si="19"/>
        <v>0.0006519470342990643</v>
      </c>
      <c r="AP40" s="6">
        <f t="shared" si="20"/>
        <v>0</v>
      </c>
    </row>
    <row r="41" spans="1:42" ht="11.25">
      <c r="A41" s="38" t="s">
        <v>193</v>
      </c>
      <c r="B41" s="68" t="s">
        <v>29</v>
      </c>
      <c r="C41" s="17" t="s">
        <v>252</v>
      </c>
      <c r="I41" s="169">
        <v>5.81</v>
      </c>
      <c r="J41" s="169">
        <v>0</v>
      </c>
      <c r="K41" s="169">
        <v>4.81</v>
      </c>
      <c r="L41" s="169">
        <v>1</v>
      </c>
      <c r="M41" s="146">
        <v>538</v>
      </c>
      <c r="N41" s="146">
        <v>-70</v>
      </c>
      <c r="O41" s="146">
        <v>1</v>
      </c>
      <c r="P41" s="2" t="s">
        <v>280</v>
      </c>
      <c r="Q41" s="17"/>
      <c r="R41" s="17">
        <v>390597</v>
      </c>
      <c r="T41" s="6">
        <f aca="true" t="shared" si="21" ref="T41:T72">D41/D$93</f>
        <v>0</v>
      </c>
      <c r="U41" s="6">
        <f aca="true" t="shared" si="22" ref="U41:U72">E41/E$93</f>
        <v>0</v>
      </c>
      <c r="V41" s="6">
        <f aca="true" t="shared" si="23" ref="V41:V72">F41/F$93</f>
        <v>0</v>
      </c>
      <c r="W41" s="6">
        <f aca="true" t="shared" si="24" ref="W41:W72">G41/G$93</f>
        <v>0</v>
      </c>
      <c r="X41" s="6">
        <f aca="true" t="shared" si="25" ref="X41:X72">H41/H$93</f>
        <v>0</v>
      </c>
      <c r="Y41" s="6">
        <f aca="true" t="shared" si="26" ref="Y41:Y72">I41/I$93</f>
        <v>0.0006201328642666846</v>
      </c>
      <c r="Z41" s="6">
        <f aca="true" t="shared" si="27" ref="Z41:Z72">J41/J$93</f>
        <v>0</v>
      </c>
      <c r="AA41" s="6">
        <f aca="true" t="shared" si="28" ref="AA41:AA72">K41/K$93</f>
        <v>0.0008873916588873844</v>
      </c>
      <c r="AB41" s="6">
        <f aca="true" t="shared" si="29" ref="AB41:AB72">L41/L$93</f>
        <v>0.0002532556007476105</v>
      </c>
      <c r="AC41" s="6">
        <f aca="true" t="shared" si="30" ref="AC41:AC72">M41/M$93</f>
        <v>0.00064002832303776</v>
      </c>
      <c r="AD41" s="6">
        <f aca="true" t="shared" si="31" ref="AD41:AD72">N41/N$93</f>
        <v>-0.0003256234992245509</v>
      </c>
      <c r="AE41" s="6">
        <f aca="true" t="shared" si="32" ref="AE41:AE72">O41/O$93</f>
        <v>1.8652540476012836E-05</v>
      </c>
      <c r="AF41" s="6">
        <f aca="true" t="shared" si="33" ref="AF41:AF72">P41/P$93</f>
        <v>0</v>
      </c>
      <c r="AG41" s="6">
        <f aca="true" t="shared" si="34" ref="AG41:AG72">Q41/Q$93</f>
        <v>0</v>
      </c>
      <c r="AH41" s="6">
        <v>0</v>
      </c>
      <c r="AI41" s="6">
        <v>0</v>
      </c>
      <c r="AJ41" s="6">
        <v>0</v>
      </c>
      <c r="AK41" s="6">
        <f t="shared" si="15"/>
        <v>0.00015720241190660456</v>
      </c>
      <c r="AL41" s="6">
        <f t="shared" si="16"/>
        <v>0.0004436958294436922</v>
      </c>
      <c r="AM41" s="6">
        <f t="shared" si="17"/>
        <v>0.0003100664321333423</v>
      </c>
      <c r="AN41" s="6">
        <f t="shared" si="18"/>
        <v>0.0004436958294436922</v>
      </c>
      <c r="AO41" s="6">
        <f t="shared" si="19"/>
        <v>0.0009636361274062152</v>
      </c>
      <c r="AP41" s="6">
        <f t="shared" si="20"/>
        <v>0</v>
      </c>
    </row>
    <row r="42" spans="1:42" ht="11.25">
      <c r="A42" s="38" t="s">
        <v>193</v>
      </c>
      <c r="B42" s="17" t="s">
        <v>199</v>
      </c>
      <c r="C42" s="17" t="s">
        <v>283</v>
      </c>
      <c r="I42" s="169">
        <v>107.6054</v>
      </c>
      <c r="J42" s="169">
        <v>0</v>
      </c>
      <c r="K42" s="169">
        <v>67.2217</v>
      </c>
      <c r="L42" s="169">
        <v>40.3837</v>
      </c>
      <c r="M42" s="146">
        <v>4008.91</v>
      </c>
      <c r="N42" s="146">
        <v>30.53</v>
      </c>
      <c r="O42" s="146">
        <v>19.88</v>
      </c>
      <c r="P42" s="2">
        <f>23402.75-0.5*18676</f>
        <v>14064.75</v>
      </c>
      <c r="Q42" s="17"/>
      <c r="R42" s="17">
        <v>2368776.91</v>
      </c>
      <c r="T42" s="6">
        <f t="shared" si="21"/>
        <v>0</v>
      </c>
      <c r="U42" s="6">
        <f t="shared" si="22"/>
        <v>0</v>
      </c>
      <c r="V42" s="6">
        <f t="shared" si="23"/>
        <v>0</v>
      </c>
      <c r="W42" s="6">
        <f t="shared" si="24"/>
        <v>0</v>
      </c>
      <c r="X42" s="6">
        <f t="shared" si="25"/>
        <v>0</v>
      </c>
      <c r="Y42" s="6">
        <f t="shared" si="26"/>
        <v>0.011485308935036543</v>
      </c>
      <c r="Z42" s="6">
        <f t="shared" si="27"/>
        <v>0</v>
      </c>
      <c r="AA42" s="6">
        <f t="shared" si="28"/>
        <v>0.01240165818632642</v>
      </c>
      <c r="AB42" s="6">
        <f t="shared" si="29"/>
        <v>0.010227398203911277</v>
      </c>
      <c r="AC42" s="6">
        <f t="shared" si="30"/>
        <v>0.004769174618047038</v>
      </c>
      <c r="AD42" s="6">
        <f t="shared" si="31"/>
        <v>0.00014201836330465055</v>
      </c>
      <c r="AE42" s="6">
        <f t="shared" si="32"/>
        <v>0.00037081250466313516</v>
      </c>
      <c r="AF42" s="6">
        <f t="shared" si="33"/>
        <v>0.00240247441669438</v>
      </c>
      <c r="AG42" s="6">
        <f t="shared" si="34"/>
        <v>0</v>
      </c>
      <c r="AH42" s="6">
        <v>0</v>
      </c>
      <c r="AI42" s="6">
        <v>0</v>
      </c>
      <c r="AJ42" s="6">
        <v>0</v>
      </c>
      <c r="AK42" s="6">
        <f t="shared" si="15"/>
        <v>0.0024555964906758446</v>
      </c>
      <c r="AL42" s="6">
        <f t="shared" si="16"/>
        <v>0.00620082909316321</v>
      </c>
      <c r="AM42" s="6">
        <f t="shared" si="17"/>
        <v>0.005742654467518271</v>
      </c>
      <c r="AN42" s="6">
        <f t="shared" si="18"/>
        <v>0.00620082909316321</v>
      </c>
      <c r="AO42" s="6">
        <f t="shared" si="19"/>
        <v>0.0058439747572092485</v>
      </c>
      <c r="AP42" s="6">
        <f t="shared" si="20"/>
        <v>0</v>
      </c>
    </row>
    <row r="43" spans="1:42" ht="11.25">
      <c r="A43" s="38" t="s">
        <v>193</v>
      </c>
      <c r="B43" s="17" t="s">
        <v>200</v>
      </c>
      <c r="C43" s="17" t="s">
        <v>284</v>
      </c>
      <c r="I43" s="169">
        <v>50.5516</v>
      </c>
      <c r="J43" s="169">
        <v>0</v>
      </c>
      <c r="K43" s="169">
        <v>30.401799999999998</v>
      </c>
      <c r="L43" s="169">
        <v>20.149800000000003</v>
      </c>
      <c r="M43" s="146">
        <v>1570.14</v>
      </c>
      <c r="N43" s="146">
        <v>15.62</v>
      </c>
      <c r="O43" s="146">
        <v>3.52</v>
      </c>
      <c r="P43" s="2">
        <f>11973.5-0.19*18676</f>
        <v>8425.06</v>
      </c>
      <c r="Q43" s="17"/>
      <c r="R43" s="17">
        <v>987104.14</v>
      </c>
      <c r="T43" s="6">
        <f t="shared" si="21"/>
        <v>0</v>
      </c>
      <c r="U43" s="6">
        <f t="shared" si="22"/>
        <v>0</v>
      </c>
      <c r="V43" s="6">
        <f t="shared" si="23"/>
        <v>0</v>
      </c>
      <c r="W43" s="6">
        <f t="shared" si="24"/>
        <v>0</v>
      </c>
      <c r="X43" s="6">
        <f t="shared" si="25"/>
        <v>0</v>
      </c>
      <c r="Y43" s="6">
        <f t="shared" si="26"/>
        <v>0.005395646902110798</v>
      </c>
      <c r="Z43" s="6">
        <f t="shared" si="27"/>
        <v>0</v>
      </c>
      <c r="AA43" s="6">
        <f t="shared" si="28"/>
        <v>0.005608794955335236</v>
      </c>
      <c r="AB43" s="6">
        <f t="shared" si="29"/>
        <v>0.0051030497039442025</v>
      </c>
      <c r="AC43" s="6">
        <f t="shared" si="30"/>
        <v>0.0018679071954173024</v>
      </c>
      <c r="AD43" s="6">
        <f t="shared" si="31"/>
        <v>7.266055796982121E-05</v>
      </c>
      <c r="AE43" s="6">
        <f t="shared" si="32"/>
        <v>6.565694247556518E-05</v>
      </c>
      <c r="AF43" s="6">
        <f t="shared" si="33"/>
        <v>0.0014391291071021632</v>
      </c>
      <c r="AG43" s="6">
        <f t="shared" si="34"/>
        <v>0</v>
      </c>
      <c r="AH43" s="6">
        <v>0</v>
      </c>
      <c r="AI43" s="6">
        <v>0</v>
      </c>
      <c r="AJ43" s="6">
        <v>0</v>
      </c>
      <c r="AK43" s="6">
        <f t="shared" si="15"/>
        <v>0.0009702838766935618</v>
      </c>
      <c r="AL43" s="6">
        <f t="shared" si="16"/>
        <v>0.002804397477667618</v>
      </c>
      <c r="AM43" s="6">
        <f t="shared" si="17"/>
        <v>0.002697823451055399</v>
      </c>
      <c r="AN43" s="6">
        <f t="shared" si="18"/>
        <v>0.002804397477667618</v>
      </c>
      <c r="AO43" s="6">
        <f t="shared" si="19"/>
        <v>0.002435270139853205</v>
      </c>
      <c r="AP43" s="6">
        <f t="shared" si="20"/>
        <v>0</v>
      </c>
    </row>
    <row r="44" spans="1:42" ht="11.25">
      <c r="A44" s="38" t="s">
        <v>193</v>
      </c>
      <c r="B44" s="17" t="s">
        <v>201</v>
      </c>
      <c r="C44" s="17" t="s">
        <v>285</v>
      </c>
      <c r="I44" s="169">
        <v>80.423</v>
      </c>
      <c r="J44" s="169">
        <v>0</v>
      </c>
      <c r="K44" s="169">
        <v>48.3665</v>
      </c>
      <c r="L44" s="169">
        <v>32.0565</v>
      </c>
      <c r="M44" s="146">
        <v>2497.95</v>
      </c>
      <c r="N44" s="146">
        <v>24.85</v>
      </c>
      <c r="O44" s="146">
        <v>5.6</v>
      </c>
      <c r="P44" s="2">
        <f>19048.75-0.31*18676</f>
        <v>13259.189999999999</v>
      </c>
      <c r="Q44" s="17"/>
      <c r="R44" s="17">
        <v>1570392.95</v>
      </c>
      <c r="T44" s="6">
        <f t="shared" si="21"/>
        <v>0</v>
      </c>
      <c r="U44" s="6">
        <f t="shared" si="22"/>
        <v>0</v>
      </c>
      <c r="V44" s="6">
        <f t="shared" si="23"/>
        <v>0</v>
      </c>
      <c r="W44" s="6">
        <f t="shared" si="24"/>
        <v>0</v>
      </c>
      <c r="X44" s="6">
        <f t="shared" si="25"/>
        <v>0</v>
      </c>
      <c r="Y44" s="6">
        <f t="shared" si="26"/>
        <v>0.008583983707903543</v>
      </c>
      <c r="Z44" s="6">
        <f t="shared" si="27"/>
        <v>0</v>
      </c>
      <c r="AA44" s="6">
        <f t="shared" si="28"/>
        <v>0.008923082883487875</v>
      </c>
      <c r="AB44" s="6">
        <f t="shared" si="29"/>
        <v>0.008118488165365777</v>
      </c>
      <c r="AC44" s="6">
        <f t="shared" si="30"/>
        <v>0.00297167053816389</v>
      </c>
      <c r="AD44" s="6">
        <f t="shared" si="31"/>
        <v>0.00011559634222471556</v>
      </c>
      <c r="AE44" s="6">
        <f t="shared" si="32"/>
        <v>0.00010445422666567187</v>
      </c>
      <c r="AF44" s="6">
        <f t="shared" si="33"/>
        <v>0.0022648724478636275</v>
      </c>
      <c r="AG44" s="6">
        <f t="shared" si="34"/>
        <v>0</v>
      </c>
      <c r="AH44" s="6">
        <v>0</v>
      </c>
      <c r="AI44" s="6">
        <v>0</v>
      </c>
      <c r="AJ44" s="6">
        <v>0</v>
      </c>
      <c r="AK44" s="6">
        <f t="shared" si="15"/>
        <v>0.0015436334401943027</v>
      </c>
      <c r="AL44" s="6">
        <f t="shared" si="16"/>
        <v>0.004461541441743938</v>
      </c>
      <c r="AM44" s="6">
        <f t="shared" si="17"/>
        <v>0.0042919918539517715</v>
      </c>
      <c r="AN44" s="6">
        <f t="shared" si="18"/>
        <v>0.004461541441743938</v>
      </c>
      <c r="AO44" s="6">
        <f t="shared" si="19"/>
        <v>0.0038742934043119173</v>
      </c>
      <c r="AP44" s="6">
        <f t="shared" si="20"/>
        <v>0</v>
      </c>
    </row>
    <row r="45" spans="1:42" ht="11.25">
      <c r="A45" s="38" t="s">
        <v>193</v>
      </c>
      <c r="B45" s="66" t="s">
        <v>30</v>
      </c>
      <c r="C45" s="17" t="s">
        <v>112</v>
      </c>
      <c r="E45" s="2" t="s">
        <v>280</v>
      </c>
      <c r="F45" s="2" t="s">
        <v>280</v>
      </c>
      <c r="I45" s="169">
        <v>12.17</v>
      </c>
      <c r="J45" s="169">
        <v>0</v>
      </c>
      <c r="K45" s="169">
        <v>6.5</v>
      </c>
      <c r="L45" s="169">
        <v>5.67</v>
      </c>
      <c r="M45" s="146">
        <v>2141</v>
      </c>
      <c r="N45" s="146">
        <v>1906</v>
      </c>
      <c r="O45" s="146">
        <v>0</v>
      </c>
      <c r="P45" s="2">
        <f>3750-3750</f>
        <v>0</v>
      </c>
      <c r="Q45" s="17"/>
      <c r="R45" s="17"/>
      <c r="T45" s="6">
        <f t="shared" si="21"/>
        <v>0</v>
      </c>
      <c r="U45" s="6">
        <f t="shared" si="22"/>
        <v>0</v>
      </c>
      <c r="V45" s="6">
        <f t="shared" si="23"/>
        <v>0</v>
      </c>
      <c r="W45" s="6">
        <f t="shared" si="24"/>
        <v>0</v>
      </c>
      <c r="X45" s="6">
        <f t="shared" si="25"/>
        <v>0</v>
      </c>
      <c r="Y45" s="6">
        <f t="shared" si="26"/>
        <v>0.0012989702165448456</v>
      </c>
      <c r="Z45" s="6">
        <f t="shared" si="27"/>
        <v>0</v>
      </c>
      <c r="AA45" s="6">
        <f t="shared" si="28"/>
        <v>0.0011991779174153844</v>
      </c>
      <c r="AB45" s="6">
        <f t="shared" si="29"/>
        <v>0.0014359592562389516</v>
      </c>
      <c r="AC45" s="6">
        <f t="shared" si="30"/>
        <v>0.0025470272111967366</v>
      </c>
      <c r="AD45" s="6">
        <f t="shared" si="31"/>
        <v>0.008866262707457056</v>
      </c>
      <c r="AE45" s="6">
        <f t="shared" si="32"/>
        <v>0</v>
      </c>
      <c r="AF45" s="6">
        <f t="shared" si="33"/>
        <v>0</v>
      </c>
      <c r="AG45" s="6">
        <f t="shared" si="34"/>
        <v>0</v>
      </c>
      <c r="AH45" s="6">
        <v>0</v>
      </c>
      <c r="AI45" s="6">
        <v>0</v>
      </c>
      <c r="AJ45" s="6">
        <v>0</v>
      </c>
      <c r="AK45" s="6">
        <f t="shared" si="15"/>
        <v>0.005706644959326896</v>
      </c>
      <c r="AL45" s="6">
        <f t="shared" si="16"/>
        <v>0.0005995889587076922</v>
      </c>
      <c r="AM45" s="6">
        <f t="shared" si="17"/>
        <v>0.0006494851082724228</v>
      </c>
      <c r="AN45" s="6">
        <f t="shared" si="18"/>
        <v>0.0005995889587076922</v>
      </c>
      <c r="AO45" s="6">
        <f t="shared" si="19"/>
        <v>0</v>
      </c>
      <c r="AP45" s="6">
        <f t="shared" si="20"/>
        <v>0</v>
      </c>
    </row>
    <row r="46" spans="1:42" ht="11.25">
      <c r="A46" s="38" t="s">
        <v>193</v>
      </c>
      <c r="B46" s="68" t="s">
        <v>255</v>
      </c>
      <c r="C46" s="17" t="s">
        <v>256</v>
      </c>
      <c r="I46" s="169">
        <v>10.01</v>
      </c>
      <c r="J46" s="169">
        <v>0</v>
      </c>
      <c r="K46" s="169">
        <v>2.29</v>
      </c>
      <c r="L46" s="169">
        <v>7.72</v>
      </c>
      <c r="M46" s="146">
        <v>1206.4</v>
      </c>
      <c r="N46" s="146">
        <v>0</v>
      </c>
      <c r="O46" s="146">
        <v>0</v>
      </c>
      <c r="P46" s="2">
        <v>2805.3</v>
      </c>
      <c r="Q46" s="17"/>
      <c r="R46" s="17">
        <v>333405</v>
      </c>
      <c r="T46" s="6">
        <f t="shared" si="21"/>
        <v>0</v>
      </c>
      <c r="U46" s="6">
        <f t="shared" si="22"/>
        <v>0</v>
      </c>
      <c r="V46" s="6">
        <f t="shared" si="23"/>
        <v>0</v>
      </c>
      <c r="W46" s="6">
        <f t="shared" si="24"/>
        <v>0</v>
      </c>
      <c r="X46" s="6">
        <f t="shared" si="25"/>
        <v>0</v>
      </c>
      <c r="Y46" s="6">
        <f t="shared" si="26"/>
        <v>0.0010684216818088665</v>
      </c>
      <c r="Z46" s="6">
        <f t="shared" si="27"/>
        <v>0</v>
      </c>
      <c r="AA46" s="6">
        <f t="shared" si="28"/>
        <v>0.0004224796047509585</v>
      </c>
      <c r="AB46" s="6">
        <f t="shared" si="29"/>
        <v>0.0019551332377715533</v>
      </c>
      <c r="AC46" s="6">
        <f t="shared" si="30"/>
        <v>0.0014351861875701744</v>
      </c>
      <c r="AD46" s="6">
        <f t="shared" si="31"/>
        <v>0</v>
      </c>
      <c r="AE46" s="6">
        <f t="shared" si="32"/>
        <v>0</v>
      </c>
      <c r="AF46" s="6">
        <f t="shared" si="33"/>
        <v>0.00047918814633411504</v>
      </c>
      <c r="AG46" s="6">
        <f t="shared" si="34"/>
        <v>0</v>
      </c>
      <c r="AH46" s="6">
        <v>0</v>
      </c>
      <c r="AI46" s="6">
        <v>0</v>
      </c>
      <c r="AJ46" s="6">
        <v>0</v>
      </c>
      <c r="AK46" s="6">
        <f t="shared" si="15"/>
        <v>0.0007175930937850872</v>
      </c>
      <c r="AL46" s="6">
        <f t="shared" si="16"/>
        <v>0.00021123980237547924</v>
      </c>
      <c r="AM46" s="6">
        <f t="shared" si="17"/>
        <v>0.0005342108409044332</v>
      </c>
      <c r="AN46" s="6">
        <f t="shared" si="18"/>
        <v>0.00021123980237547924</v>
      </c>
      <c r="AO46" s="6">
        <f t="shared" si="19"/>
        <v>0.0008225385833938027</v>
      </c>
      <c r="AP46" s="6">
        <f t="shared" si="20"/>
        <v>0</v>
      </c>
    </row>
    <row r="47" spans="1:42" ht="11.25">
      <c r="A47" s="38" t="s">
        <v>193</v>
      </c>
      <c r="B47" s="66" t="s">
        <v>31</v>
      </c>
      <c r="C47" s="17" t="s">
        <v>115</v>
      </c>
      <c r="E47" s="2" t="s">
        <v>280</v>
      </c>
      <c r="F47" s="2" t="s">
        <v>280</v>
      </c>
      <c r="I47" s="169">
        <v>6</v>
      </c>
      <c r="J47" s="169">
        <v>0</v>
      </c>
      <c r="K47" s="169">
        <v>4</v>
      </c>
      <c r="L47" s="169">
        <v>2</v>
      </c>
      <c r="M47" s="146">
        <v>766</v>
      </c>
      <c r="N47" s="146">
        <v>291</v>
      </c>
      <c r="O47" s="146">
        <v>90</v>
      </c>
      <c r="P47" s="2">
        <v>0</v>
      </c>
      <c r="Q47" s="17"/>
      <c r="R47" s="17">
        <v>307012</v>
      </c>
      <c r="T47" s="6">
        <f t="shared" si="21"/>
        <v>0</v>
      </c>
      <c r="U47" s="6">
        <f t="shared" si="22"/>
        <v>0</v>
      </c>
      <c r="V47" s="6">
        <f t="shared" si="23"/>
        <v>0</v>
      </c>
      <c r="W47" s="6">
        <f t="shared" si="24"/>
        <v>0</v>
      </c>
      <c r="X47" s="6">
        <f t="shared" si="25"/>
        <v>0</v>
      </c>
      <c r="Y47" s="6">
        <f t="shared" si="26"/>
        <v>0.000640412596488831</v>
      </c>
      <c r="Z47" s="6">
        <f t="shared" si="27"/>
        <v>0</v>
      </c>
      <c r="AA47" s="6">
        <f t="shared" si="28"/>
        <v>0.0007379556414863904</v>
      </c>
      <c r="AB47" s="6">
        <f t="shared" si="29"/>
        <v>0.000506511201495221</v>
      </c>
      <c r="AC47" s="6">
        <f t="shared" si="30"/>
        <v>0.000911267091908781</v>
      </c>
      <c r="AD47" s="6">
        <f t="shared" si="31"/>
        <v>0.0013536634039192045</v>
      </c>
      <c r="AE47" s="6">
        <f t="shared" si="32"/>
        <v>0.0016787286428411553</v>
      </c>
      <c r="AF47" s="6">
        <f t="shared" si="33"/>
        <v>0</v>
      </c>
      <c r="AG47" s="6">
        <f t="shared" si="34"/>
        <v>0</v>
      </c>
      <c r="AH47" s="6">
        <v>0</v>
      </c>
      <c r="AI47" s="6">
        <v>0</v>
      </c>
      <c r="AJ47" s="6">
        <v>0</v>
      </c>
      <c r="AK47" s="6">
        <f t="shared" si="15"/>
        <v>0.0011324652479139928</v>
      </c>
      <c r="AL47" s="6">
        <f t="shared" si="16"/>
        <v>0.0003689778207431952</v>
      </c>
      <c r="AM47" s="6">
        <f t="shared" si="17"/>
        <v>0.0003202062982444155</v>
      </c>
      <c r="AN47" s="6">
        <f t="shared" si="18"/>
        <v>0.0003689778207431952</v>
      </c>
      <c r="AO47" s="6">
        <f t="shared" si="19"/>
        <v>0.0007574248003626165</v>
      </c>
      <c r="AP47" s="6">
        <f t="shared" si="20"/>
        <v>0</v>
      </c>
    </row>
    <row r="48" spans="1:42" ht="11.25">
      <c r="A48" s="38" t="s">
        <v>193</v>
      </c>
      <c r="B48" s="66" t="s">
        <v>32</v>
      </c>
      <c r="C48" s="17" t="s">
        <v>116</v>
      </c>
      <c r="E48" s="2" t="s">
        <v>280</v>
      </c>
      <c r="F48" s="2" t="s">
        <v>280</v>
      </c>
      <c r="I48" s="169">
        <v>5.5</v>
      </c>
      <c r="J48" s="169">
        <v>0</v>
      </c>
      <c r="K48" s="169">
        <v>3.5</v>
      </c>
      <c r="L48" s="169">
        <v>2</v>
      </c>
      <c r="M48" s="146">
        <v>452</v>
      </c>
      <c r="N48" s="146">
        <v>0</v>
      </c>
      <c r="O48" s="146">
        <v>0</v>
      </c>
      <c r="P48" s="2" t="s">
        <v>280</v>
      </c>
      <c r="Q48" s="17"/>
      <c r="R48" s="17">
        <v>643508</v>
      </c>
      <c r="T48" s="6">
        <f t="shared" si="21"/>
        <v>0</v>
      </c>
      <c r="U48" s="6">
        <f t="shared" si="22"/>
        <v>0</v>
      </c>
      <c r="V48" s="6">
        <f t="shared" si="23"/>
        <v>0</v>
      </c>
      <c r="W48" s="6">
        <f t="shared" si="24"/>
        <v>0</v>
      </c>
      <c r="X48" s="6">
        <f t="shared" si="25"/>
        <v>0</v>
      </c>
      <c r="Y48" s="6">
        <f t="shared" si="26"/>
        <v>0.0005870448801147618</v>
      </c>
      <c r="Z48" s="6">
        <f t="shared" si="27"/>
        <v>0</v>
      </c>
      <c r="AA48" s="6">
        <f t="shared" si="28"/>
        <v>0.0006457111863005916</v>
      </c>
      <c r="AB48" s="6">
        <f t="shared" si="29"/>
        <v>0.000506511201495221</v>
      </c>
      <c r="AC48" s="6">
        <f t="shared" si="30"/>
        <v>0.0005377189628495679</v>
      </c>
      <c r="AD48" s="6">
        <f t="shared" si="31"/>
        <v>0</v>
      </c>
      <c r="AE48" s="6">
        <f t="shared" si="32"/>
        <v>0</v>
      </c>
      <c r="AF48" s="6">
        <f t="shared" si="33"/>
        <v>0</v>
      </c>
      <c r="AG48" s="6">
        <f t="shared" si="34"/>
        <v>0</v>
      </c>
      <c r="AH48" s="6">
        <v>0</v>
      </c>
      <c r="AI48" s="6">
        <v>0</v>
      </c>
      <c r="AJ48" s="6">
        <v>0</v>
      </c>
      <c r="AK48" s="6">
        <f t="shared" si="15"/>
        <v>0.00026885948142478397</v>
      </c>
      <c r="AL48" s="6">
        <f t="shared" si="16"/>
        <v>0.0003228555931502958</v>
      </c>
      <c r="AM48" s="6">
        <f t="shared" si="17"/>
        <v>0.0002935224400573809</v>
      </c>
      <c r="AN48" s="6">
        <f t="shared" si="18"/>
        <v>0.0003228555931502958</v>
      </c>
      <c r="AO48" s="6">
        <f t="shared" si="19"/>
        <v>0.0015875891445016697</v>
      </c>
      <c r="AP48" s="6">
        <f t="shared" si="20"/>
        <v>0</v>
      </c>
    </row>
    <row r="49" spans="1:42" ht="11.25">
      <c r="A49" s="38" t="s">
        <v>193</v>
      </c>
      <c r="B49" s="66" t="s">
        <v>33</v>
      </c>
      <c r="C49" s="17" t="s">
        <v>117</v>
      </c>
      <c r="E49" s="2" t="s">
        <v>280</v>
      </c>
      <c r="F49" s="2" t="s">
        <v>280</v>
      </c>
      <c r="I49" s="169">
        <v>114.15</v>
      </c>
      <c r="J49" s="169">
        <v>0</v>
      </c>
      <c r="K49" s="169">
        <v>39.4</v>
      </c>
      <c r="L49" s="169">
        <v>74.75</v>
      </c>
      <c r="M49" s="146">
        <v>5013</v>
      </c>
      <c r="N49" s="146">
        <v>0</v>
      </c>
      <c r="O49" s="146">
        <v>7</v>
      </c>
      <c r="P49" s="2">
        <v>21089</v>
      </c>
      <c r="Q49" s="17"/>
      <c r="R49" s="17">
        <v>4185424</v>
      </c>
      <c r="T49" s="6">
        <f t="shared" si="21"/>
        <v>0</v>
      </c>
      <c r="U49" s="6">
        <f t="shared" si="22"/>
        <v>0</v>
      </c>
      <c r="V49" s="6">
        <f t="shared" si="23"/>
        <v>0</v>
      </c>
      <c r="W49" s="6">
        <f t="shared" si="24"/>
        <v>0</v>
      </c>
      <c r="X49" s="6">
        <f t="shared" si="25"/>
        <v>0</v>
      </c>
      <c r="Y49" s="6">
        <f t="shared" si="26"/>
        <v>0.012183849648200011</v>
      </c>
      <c r="Z49" s="6">
        <f t="shared" si="27"/>
        <v>0</v>
      </c>
      <c r="AA49" s="6">
        <f t="shared" si="28"/>
        <v>0.007268863068640945</v>
      </c>
      <c r="AB49" s="6">
        <f t="shared" si="29"/>
        <v>0.018930856155883885</v>
      </c>
      <c r="AC49" s="6">
        <f t="shared" si="30"/>
        <v>0.005963683983993107</v>
      </c>
      <c r="AD49" s="6">
        <f t="shared" si="31"/>
        <v>0</v>
      </c>
      <c r="AE49" s="6">
        <f t="shared" si="32"/>
        <v>0.00013056778333208984</v>
      </c>
      <c r="AF49" s="6">
        <f t="shared" si="33"/>
        <v>0.0036023237507718073</v>
      </c>
      <c r="AG49" s="6">
        <f t="shared" si="34"/>
        <v>0</v>
      </c>
      <c r="AH49" s="6">
        <v>0</v>
      </c>
      <c r="AI49" s="6">
        <v>0</v>
      </c>
      <c r="AJ49" s="6">
        <v>0</v>
      </c>
      <c r="AK49" s="6">
        <f t="shared" si="15"/>
        <v>0.0029818419919965533</v>
      </c>
      <c r="AL49" s="6">
        <f t="shared" si="16"/>
        <v>0.0036344315343204724</v>
      </c>
      <c r="AM49" s="6">
        <f t="shared" si="17"/>
        <v>0.0060919248241000055</v>
      </c>
      <c r="AN49" s="6">
        <f t="shared" si="18"/>
        <v>0.0036344315343204724</v>
      </c>
      <c r="AO49" s="6">
        <f t="shared" si="19"/>
        <v>0.010325798136987818</v>
      </c>
      <c r="AP49" s="6">
        <f t="shared" si="20"/>
        <v>0</v>
      </c>
    </row>
    <row r="50" spans="1:42" ht="11.25">
      <c r="A50" s="38" t="s">
        <v>193</v>
      </c>
      <c r="B50" s="66" t="s">
        <v>34</v>
      </c>
      <c r="C50" s="17" t="s">
        <v>120</v>
      </c>
      <c r="E50" s="2" t="s">
        <v>280</v>
      </c>
      <c r="F50" s="2" t="s">
        <v>280</v>
      </c>
      <c r="I50" s="169">
        <v>48.63</v>
      </c>
      <c r="J50" s="169">
        <v>0</v>
      </c>
      <c r="K50" s="169">
        <v>18.58</v>
      </c>
      <c r="L50" s="169">
        <v>30.05</v>
      </c>
      <c r="M50" s="146">
        <v>3554</v>
      </c>
      <c r="N50" s="146">
        <v>0</v>
      </c>
      <c r="O50" s="146">
        <v>20</v>
      </c>
      <c r="P50" s="2">
        <v>16667</v>
      </c>
      <c r="Q50" s="17"/>
      <c r="R50" s="17">
        <v>1802316</v>
      </c>
      <c r="T50" s="6">
        <f t="shared" si="21"/>
        <v>0</v>
      </c>
      <c r="U50" s="6">
        <f t="shared" si="22"/>
        <v>0</v>
      </c>
      <c r="V50" s="6">
        <f t="shared" si="23"/>
        <v>0</v>
      </c>
      <c r="W50" s="6">
        <f t="shared" si="24"/>
        <v>0</v>
      </c>
      <c r="X50" s="6">
        <f t="shared" si="25"/>
        <v>0</v>
      </c>
      <c r="Y50" s="6">
        <f t="shared" si="26"/>
        <v>0.005190544094541976</v>
      </c>
      <c r="Z50" s="6">
        <f t="shared" si="27"/>
        <v>0</v>
      </c>
      <c r="AA50" s="6">
        <f t="shared" si="28"/>
        <v>0.0034278039547042827</v>
      </c>
      <c r="AB50" s="6">
        <f t="shared" si="29"/>
        <v>0.007610330802465696</v>
      </c>
      <c r="AC50" s="6">
        <f t="shared" si="30"/>
        <v>0.004227993791963196</v>
      </c>
      <c r="AD50" s="6">
        <f t="shared" si="31"/>
        <v>0</v>
      </c>
      <c r="AE50" s="6">
        <f t="shared" si="32"/>
        <v>0.0003730508095202567</v>
      </c>
      <c r="AF50" s="6">
        <f t="shared" si="33"/>
        <v>0.0028469785174315386</v>
      </c>
      <c r="AG50" s="6">
        <f t="shared" si="34"/>
        <v>0</v>
      </c>
      <c r="AH50" s="6">
        <v>0</v>
      </c>
      <c r="AI50" s="6">
        <v>0</v>
      </c>
      <c r="AJ50" s="6">
        <v>0</v>
      </c>
      <c r="AK50" s="6">
        <f t="shared" si="15"/>
        <v>0.002113996895981598</v>
      </c>
      <c r="AL50" s="6">
        <f t="shared" si="16"/>
        <v>0.0017139019773521414</v>
      </c>
      <c r="AM50" s="6">
        <f t="shared" si="17"/>
        <v>0.002595272047270988</v>
      </c>
      <c r="AN50" s="6">
        <f t="shared" si="18"/>
        <v>0.0017139019773521414</v>
      </c>
      <c r="AO50" s="6">
        <f t="shared" si="19"/>
        <v>0.004446467357922002</v>
      </c>
      <c r="AP50" s="6">
        <f t="shared" si="20"/>
        <v>0</v>
      </c>
    </row>
    <row r="51" spans="1:42" ht="11.25">
      <c r="A51" s="38" t="s">
        <v>193</v>
      </c>
      <c r="B51" s="67" t="s">
        <v>35</v>
      </c>
      <c r="C51" s="17" t="s">
        <v>121</v>
      </c>
      <c r="E51" s="2" t="s">
        <v>280</v>
      </c>
      <c r="F51" s="2" t="s">
        <v>280</v>
      </c>
      <c r="I51" s="169">
        <v>7.12</v>
      </c>
      <c r="J51" s="169">
        <v>0</v>
      </c>
      <c r="K51" s="169">
        <v>5.55</v>
      </c>
      <c r="L51" s="169">
        <v>1.57</v>
      </c>
      <c r="M51" s="146">
        <v>389</v>
      </c>
      <c r="N51" s="146">
        <v>0</v>
      </c>
      <c r="O51" s="146">
        <v>0</v>
      </c>
      <c r="P51" s="2">
        <v>2612</v>
      </c>
      <c r="Q51" s="17"/>
      <c r="R51" s="17">
        <v>365242</v>
      </c>
      <c r="T51" s="6">
        <f t="shared" si="21"/>
        <v>0</v>
      </c>
      <c r="U51" s="6">
        <f t="shared" si="22"/>
        <v>0</v>
      </c>
      <c r="V51" s="6">
        <f t="shared" si="23"/>
        <v>0</v>
      </c>
      <c r="W51" s="6">
        <f t="shared" si="24"/>
        <v>0</v>
      </c>
      <c r="X51" s="6">
        <f t="shared" si="25"/>
        <v>0</v>
      </c>
      <c r="Y51" s="6">
        <f t="shared" si="26"/>
        <v>0.0007599562811667461</v>
      </c>
      <c r="Z51" s="6">
        <f t="shared" si="27"/>
        <v>0</v>
      </c>
      <c r="AA51" s="6">
        <f t="shared" si="28"/>
        <v>0.0010239134525623667</v>
      </c>
      <c r="AB51" s="6">
        <f t="shared" si="29"/>
        <v>0.00039761129317374854</v>
      </c>
      <c r="AC51" s="6">
        <f t="shared" si="30"/>
        <v>0.0004627714082931016</v>
      </c>
      <c r="AD51" s="6">
        <f t="shared" si="31"/>
        <v>0</v>
      </c>
      <c r="AE51" s="6">
        <f t="shared" si="32"/>
        <v>0</v>
      </c>
      <c r="AF51" s="6">
        <f t="shared" si="33"/>
        <v>0.00044616954986087347</v>
      </c>
      <c r="AG51" s="6">
        <f t="shared" si="34"/>
        <v>0</v>
      </c>
      <c r="AH51" s="6">
        <v>0</v>
      </c>
      <c r="AI51" s="6">
        <v>0</v>
      </c>
      <c r="AJ51" s="6">
        <v>0</v>
      </c>
      <c r="AK51" s="6">
        <f t="shared" si="15"/>
        <v>0.0002313857041465508</v>
      </c>
      <c r="AL51" s="6">
        <f t="shared" si="16"/>
        <v>0.0005119567262811833</v>
      </c>
      <c r="AM51" s="6">
        <f t="shared" si="17"/>
        <v>0.00037997814058337307</v>
      </c>
      <c r="AN51" s="6">
        <f t="shared" si="18"/>
        <v>0.0005119567262811833</v>
      </c>
      <c r="AO51" s="6">
        <f t="shared" si="19"/>
        <v>0.0009010831789442849</v>
      </c>
      <c r="AP51" s="6">
        <f t="shared" si="20"/>
        <v>0</v>
      </c>
    </row>
    <row r="52" spans="1:42" ht="11.25">
      <c r="A52" s="38" t="s">
        <v>193</v>
      </c>
      <c r="B52" s="66" t="s">
        <v>36</v>
      </c>
      <c r="C52" s="57" t="s">
        <v>122</v>
      </c>
      <c r="I52" s="169">
        <v>18</v>
      </c>
      <c r="J52" s="169">
        <v>0</v>
      </c>
      <c r="K52" s="169">
        <v>11.5</v>
      </c>
      <c r="L52" s="169">
        <v>6.5</v>
      </c>
      <c r="M52" s="146">
        <v>2097</v>
      </c>
      <c r="N52" s="146">
        <v>86</v>
      </c>
      <c r="O52" s="146">
        <v>104</v>
      </c>
      <c r="P52" s="2">
        <v>26048</v>
      </c>
      <c r="Q52" s="17"/>
      <c r="R52" s="17">
        <v>1215916</v>
      </c>
      <c r="T52" s="6">
        <f t="shared" si="21"/>
        <v>0</v>
      </c>
      <c r="U52" s="6">
        <f t="shared" si="22"/>
        <v>0</v>
      </c>
      <c r="V52" s="6">
        <f t="shared" si="23"/>
        <v>0</v>
      </c>
      <c r="W52" s="6">
        <f t="shared" si="24"/>
        <v>0</v>
      </c>
      <c r="X52" s="6">
        <f t="shared" si="25"/>
        <v>0</v>
      </c>
      <c r="Y52" s="6">
        <f t="shared" si="26"/>
        <v>0.001921237789466493</v>
      </c>
      <c r="Z52" s="6">
        <f t="shared" si="27"/>
        <v>0</v>
      </c>
      <c r="AA52" s="6">
        <f t="shared" si="28"/>
        <v>0.0021216224692733724</v>
      </c>
      <c r="AB52" s="6">
        <f t="shared" si="29"/>
        <v>0.0016461614048594684</v>
      </c>
      <c r="AC52" s="6">
        <f t="shared" si="30"/>
        <v>0.002494682887379522</v>
      </c>
      <c r="AD52" s="6">
        <f t="shared" si="31"/>
        <v>0.00040005172761873394</v>
      </c>
      <c r="AE52" s="6">
        <f t="shared" si="32"/>
        <v>0.0019398642095053349</v>
      </c>
      <c r="AF52" s="6">
        <f t="shared" si="33"/>
        <v>0.004449396797387455</v>
      </c>
      <c r="AG52" s="6">
        <f t="shared" si="34"/>
        <v>0</v>
      </c>
      <c r="AH52" s="6">
        <v>0</v>
      </c>
      <c r="AI52" s="6">
        <v>0</v>
      </c>
      <c r="AJ52" s="6">
        <v>0</v>
      </c>
      <c r="AK52" s="6">
        <f t="shared" si="15"/>
        <v>0.001447367307499128</v>
      </c>
      <c r="AL52" s="6">
        <f t="shared" si="16"/>
        <v>0.0010608112346366862</v>
      </c>
      <c r="AM52" s="6">
        <f t="shared" si="17"/>
        <v>0.0009606188947332465</v>
      </c>
      <c r="AN52" s="6">
        <f t="shared" si="18"/>
        <v>0.0010608112346366862</v>
      </c>
      <c r="AO52" s="6">
        <f t="shared" si="19"/>
        <v>0.00299976852226529</v>
      </c>
      <c r="AP52" s="6">
        <f t="shared" si="20"/>
        <v>0</v>
      </c>
    </row>
    <row r="53" spans="1:42" ht="11.25">
      <c r="A53" s="38" t="s">
        <v>193</v>
      </c>
      <c r="B53" s="68" t="s">
        <v>240</v>
      </c>
      <c r="C53" s="17" t="s">
        <v>137</v>
      </c>
      <c r="I53" s="169">
        <v>0</v>
      </c>
      <c r="J53" s="169"/>
      <c r="K53" s="169"/>
      <c r="L53" s="169"/>
      <c r="M53" s="146"/>
      <c r="N53" s="146"/>
      <c r="O53" s="146"/>
      <c r="Q53" s="17"/>
      <c r="R53" s="17"/>
      <c r="T53" s="6">
        <f t="shared" si="21"/>
        <v>0</v>
      </c>
      <c r="U53" s="6">
        <f t="shared" si="22"/>
        <v>0</v>
      </c>
      <c r="V53" s="6">
        <f t="shared" si="23"/>
        <v>0</v>
      </c>
      <c r="W53" s="6">
        <f t="shared" si="24"/>
        <v>0</v>
      </c>
      <c r="X53" s="6">
        <f t="shared" si="25"/>
        <v>0</v>
      </c>
      <c r="Y53" s="6">
        <f t="shared" si="26"/>
        <v>0</v>
      </c>
      <c r="Z53" s="6">
        <f t="shared" si="27"/>
        <v>0</v>
      </c>
      <c r="AA53" s="6">
        <f t="shared" si="28"/>
        <v>0</v>
      </c>
      <c r="AB53" s="6">
        <f t="shared" si="29"/>
        <v>0</v>
      </c>
      <c r="AC53" s="6">
        <f t="shared" si="30"/>
        <v>0</v>
      </c>
      <c r="AD53" s="6">
        <f t="shared" si="31"/>
        <v>0</v>
      </c>
      <c r="AE53" s="6">
        <f t="shared" si="32"/>
        <v>0</v>
      </c>
      <c r="AF53" s="6">
        <f t="shared" si="33"/>
        <v>0</v>
      </c>
      <c r="AG53" s="6">
        <f t="shared" si="34"/>
        <v>0</v>
      </c>
      <c r="AH53" s="6">
        <v>0</v>
      </c>
      <c r="AI53" s="6">
        <v>0</v>
      </c>
      <c r="AJ53" s="6">
        <v>0</v>
      </c>
      <c r="AK53" s="6">
        <f t="shared" si="15"/>
        <v>0</v>
      </c>
      <c r="AL53" s="6">
        <f t="shared" si="16"/>
        <v>0</v>
      </c>
      <c r="AM53" s="6">
        <f t="shared" si="17"/>
        <v>0</v>
      </c>
      <c r="AN53" s="6">
        <f t="shared" si="18"/>
        <v>0</v>
      </c>
      <c r="AO53" s="6">
        <f t="shared" si="19"/>
        <v>0</v>
      </c>
      <c r="AP53" s="6">
        <f t="shared" si="20"/>
        <v>0</v>
      </c>
    </row>
    <row r="54" spans="1:42" ht="11.25">
      <c r="A54" s="38" t="s">
        <v>193</v>
      </c>
      <c r="B54" s="68" t="s">
        <v>265</v>
      </c>
      <c r="C54" s="17" t="s">
        <v>257</v>
      </c>
      <c r="E54" s="2" t="s">
        <v>280</v>
      </c>
      <c r="F54" s="2" t="s">
        <v>280</v>
      </c>
      <c r="I54" s="169"/>
      <c r="J54" s="169" t="s">
        <v>280</v>
      </c>
      <c r="K54" s="169" t="s">
        <v>280</v>
      </c>
      <c r="L54" s="169" t="s">
        <v>280</v>
      </c>
      <c r="M54" s="146">
        <v>3</v>
      </c>
      <c r="N54" s="146">
        <v>0</v>
      </c>
      <c r="O54" s="146">
        <v>3</v>
      </c>
      <c r="P54" s="2" t="s">
        <v>280</v>
      </c>
      <c r="Q54" s="17"/>
      <c r="R54" s="17">
        <v>796951</v>
      </c>
      <c r="T54" s="6">
        <f t="shared" si="21"/>
        <v>0</v>
      </c>
      <c r="U54" s="6">
        <f t="shared" si="22"/>
        <v>0</v>
      </c>
      <c r="V54" s="6">
        <f t="shared" si="23"/>
        <v>0</v>
      </c>
      <c r="W54" s="6">
        <f t="shared" si="24"/>
        <v>0</v>
      </c>
      <c r="X54" s="6">
        <f t="shared" si="25"/>
        <v>0</v>
      </c>
      <c r="Y54" s="6">
        <f t="shared" si="26"/>
        <v>0</v>
      </c>
      <c r="Z54" s="6">
        <f t="shared" si="27"/>
        <v>0</v>
      </c>
      <c r="AA54" s="6">
        <f t="shared" si="28"/>
        <v>0</v>
      </c>
      <c r="AB54" s="6">
        <f t="shared" si="29"/>
        <v>0</v>
      </c>
      <c r="AC54" s="6">
        <f t="shared" si="30"/>
        <v>3.5689311693555392E-06</v>
      </c>
      <c r="AD54" s="6">
        <f t="shared" si="31"/>
        <v>0</v>
      </c>
      <c r="AE54" s="6">
        <f t="shared" si="32"/>
        <v>5.59576214280385E-05</v>
      </c>
      <c r="AF54" s="6">
        <f t="shared" si="33"/>
        <v>0</v>
      </c>
      <c r="AG54" s="6">
        <f t="shared" si="34"/>
        <v>0</v>
      </c>
      <c r="AH54" s="6">
        <v>0</v>
      </c>
      <c r="AI54" s="6">
        <v>0</v>
      </c>
      <c r="AJ54" s="6">
        <v>0</v>
      </c>
      <c r="AK54" s="6">
        <f t="shared" si="15"/>
        <v>1.7844655846777696E-06</v>
      </c>
      <c r="AL54" s="6">
        <f t="shared" si="16"/>
        <v>0</v>
      </c>
      <c r="AM54" s="6">
        <f t="shared" si="17"/>
        <v>0</v>
      </c>
      <c r="AN54" s="6">
        <f t="shared" si="18"/>
        <v>0</v>
      </c>
      <c r="AO54" s="6">
        <f t="shared" si="19"/>
        <v>0.0019661461183073875</v>
      </c>
      <c r="AP54" s="6">
        <f t="shared" si="20"/>
        <v>0</v>
      </c>
    </row>
    <row r="55" spans="1:42" ht="11.25">
      <c r="A55" s="38" t="s">
        <v>193</v>
      </c>
      <c r="B55" s="68" t="s">
        <v>236</v>
      </c>
      <c r="C55" s="17" t="s">
        <v>140</v>
      </c>
      <c r="E55" s="2" t="s">
        <v>280</v>
      </c>
      <c r="I55" s="169">
        <v>5.67</v>
      </c>
      <c r="J55" s="169">
        <v>0.29</v>
      </c>
      <c r="K55" s="169">
        <v>2.67</v>
      </c>
      <c r="L55" s="169">
        <v>3</v>
      </c>
      <c r="M55" s="146">
        <v>793</v>
      </c>
      <c r="N55" s="146">
        <v>0</v>
      </c>
      <c r="O55" s="146">
        <v>145</v>
      </c>
      <c r="P55" s="2">
        <v>4854</v>
      </c>
      <c r="Q55" s="17"/>
      <c r="R55" s="17">
        <v>429179</v>
      </c>
      <c r="T55" s="6">
        <f t="shared" si="21"/>
        <v>0</v>
      </c>
      <c r="U55" s="6">
        <f t="shared" si="22"/>
        <v>0</v>
      </c>
      <c r="V55" s="6">
        <f t="shared" si="23"/>
        <v>0</v>
      </c>
      <c r="W55" s="6">
        <f t="shared" si="24"/>
        <v>0</v>
      </c>
      <c r="X55" s="6">
        <f t="shared" si="25"/>
        <v>0</v>
      </c>
      <c r="Y55" s="6">
        <f t="shared" si="26"/>
        <v>0.0006051899036819453</v>
      </c>
      <c r="Z55" s="6">
        <f t="shared" si="27"/>
        <v>0.0001536147131112806</v>
      </c>
      <c r="AA55" s="6">
        <f t="shared" si="28"/>
        <v>0.0004925853906921656</v>
      </c>
      <c r="AB55" s="6">
        <f t="shared" si="29"/>
        <v>0.0007597668022428316</v>
      </c>
      <c r="AC55" s="6">
        <f t="shared" si="30"/>
        <v>0.0009433874724329809</v>
      </c>
      <c r="AD55" s="6">
        <f t="shared" si="31"/>
        <v>0</v>
      </c>
      <c r="AE55" s="6">
        <f t="shared" si="32"/>
        <v>0.002704618369021861</v>
      </c>
      <c r="AF55" s="6">
        <f t="shared" si="33"/>
        <v>0.0008291374406679479</v>
      </c>
      <c r="AG55" s="6">
        <f t="shared" si="34"/>
        <v>0</v>
      </c>
      <c r="AH55" s="6">
        <v>0</v>
      </c>
      <c r="AI55" s="6">
        <v>0</v>
      </c>
      <c r="AJ55" s="6">
        <v>0</v>
      </c>
      <c r="AK55" s="6">
        <f t="shared" si="15"/>
        <v>0.00047169373621649047</v>
      </c>
      <c r="AL55" s="6">
        <f t="shared" si="16"/>
        <v>0.0002462926953460828</v>
      </c>
      <c r="AM55" s="6">
        <f t="shared" si="17"/>
        <v>0.00030259495184097263</v>
      </c>
      <c r="AN55" s="6">
        <f t="shared" si="18"/>
        <v>0.0002462926953460828</v>
      </c>
      <c r="AO55" s="6">
        <f t="shared" si="19"/>
        <v>0.001058821213486207</v>
      </c>
      <c r="AP55" s="6">
        <f t="shared" si="20"/>
        <v>7.68073565556403E-05</v>
      </c>
    </row>
    <row r="56" spans="1:42" ht="11.25">
      <c r="A56" s="38" t="s">
        <v>193</v>
      </c>
      <c r="B56" s="66" t="s">
        <v>37</v>
      </c>
      <c r="C56" s="17" t="s">
        <v>248</v>
      </c>
      <c r="E56" s="2" t="s">
        <v>280</v>
      </c>
      <c r="I56" s="169">
        <v>14.2</v>
      </c>
      <c r="J56" s="169">
        <v>0</v>
      </c>
      <c r="K56" s="169">
        <v>4.2</v>
      </c>
      <c r="L56" s="169">
        <v>10</v>
      </c>
      <c r="M56" s="146">
        <v>645</v>
      </c>
      <c r="N56" s="146">
        <v>25</v>
      </c>
      <c r="O56" s="146">
        <v>0</v>
      </c>
      <c r="P56" s="2">
        <v>2624</v>
      </c>
      <c r="Q56" s="17"/>
      <c r="R56" s="17">
        <v>644572</v>
      </c>
      <c r="T56" s="6">
        <f t="shared" si="21"/>
        <v>0</v>
      </c>
      <c r="U56" s="6">
        <f t="shared" si="22"/>
        <v>0</v>
      </c>
      <c r="V56" s="6">
        <f t="shared" si="23"/>
        <v>0</v>
      </c>
      <c r="W56" s="6">
        <f t="shared" si="24"/>
        <v>0</v>
      </c>
      <c r="X56" s="6">
        <f t="shared" si="25"/>
        <v>0</v>
      </c>
      <c r="Y56" s="6">
        <f t="shared" si="26"/>
        <v>0.0015156431450235666</v>
      </c>
      <c r="Z56" s="6">
        <f t="shared" si="27"/>
        <v>0</v>
      </c>
      <c r="AA56" s="6">
        <f t="shared" si="28"/>
        <v>0.0007748534235607099</v>
      </c>
      <c r="AB56" s="6">
        <f t="shared" si="29"/>
        <v>0.0025325560074761053</v>
      </c>
      <c r="AC56" s="6">
        <f t="shared" si="30"/>
        <v>0.000767320201411441</v>
      </c>
      <c r="AD56" s="6">
        <f t="shared" si="31"/>
        <v>0.00011629410686591103</v>
      </c>
      <c r="AE56" s="6">
        <f t="shared" si="32"/>
        <v>0</v>
      </c>
      <c r="AF56" s="6">
        <f t="shared" si="33"/>
        <v>0.00044821933339775344</v>
      </c>
      <c r="AG56" s="6">
        <f t="shared" si="34"/>
        <v>0</v>
      </c>
      <c r="AH56" s="6">
        <v>0</v>
      </c>
      <c r="AI56" s="6">
        <v>0</v>
      </c>
      <c r="AJ56" s="6">
        <v>0</v>
      </c>
      <c r="AK56" s="6">
        <f t="shared" si="15"/>
        <v>0.000441807154138676</v>
      </c>
      <c r="AL56" s="6">
        <f t="shared" si="16"/>
        <v>0.00038742671178035494</v>
      </c>
      <c r="AM56" s="6">
        <f t="shared" si="17"/>
        <v>0.0007578215725117833</v>
      </c>
      <c r="AN56" s="6">
        <f t="shared" si="18"/>
        <v>0.00038742671178035494</v>
      </c>
      <c r="AO56" s="6">
        <f t="shared" si="19"/>
        <v>0.0015902141232894233</v>
      </c>
      <c r="AP56" s="6">
        <f t="shared" si="20"/>
        <v>0</v>
      </c>
    </row>
    <row r="57" spans="1:42" ht="11.25">
      <c r="A57" s="38" t="s">
        <v>193</v>
      </c>
      <c r="B57" s="66" t="s">
        <v>38</v>
      </c>
      <c r="C57" s="17" t="s">
        <v>129</v>
      </c>
      <c r="E57" s="2" t="s">
        <v>280</v>
      </c>
      <c r="I57" s="169">
        <v>1</v>
      </c>
      <c r="J57" s="169">
        <v>0</v>
      </c>
      <c r="K57" s="169">
        <v>0</v>
      </c>
      <c r="L57" s="169">
        <v>1</v>
      </c>
      <c r="M57" s="146">
        <v>50</v>
      </c>
      <c r="N57" s="146">
        <v>0</v>
      </c>
      <c r="O57" s="146">
        <v>0</v>
      </c>
      <c r="P57" s="2" t="s">
        <v>280</v>
      </c>
      <c r="Q57" s="17"/>
      <c r="R57" s="17">
        <v>43147</v>
      </c>
      <c r="T57" s="6">
        <f t="shared" si="21"/>
        <v>0</v>
      </c>
      <c r="U57" s="6">
        <f t="shared" si="22"/>
        <v>0</v>
      </c>
      <c r="V57" s="6">
        <f t="shared" si="23"/>
        <v>0</v>
      </c>
      <c r="W57" s="6">
        <f t="shared" si="24"/>
        <v>0</v>
      </c>
      <c r="X57" s="6">
        <f t="shared" si="25"/>
        <v>0</v>
      </c>
      <c r="Y57" s="6">
        <f t="shared" si="26"/>
        <v>0.0001067354327481385</v>
      </c>
      <c r="Z57" s="6">
        <f t="shared" si="27"/>
        <v>0</v>
      </c>
      <c r="AA57" s="6">
        <f t="shared" si="28"/>
        <v>0</v>
      </c>
      <c r="AB57" s="6">
        <f t="shared" si="29"/>
        <v>0.0002532556007476105</v>
      </c>
      <c r="AC57" s="6">
        <f t="shared" si="30"/>
        <v>5.948218615592565E-05</v>
      </c>
      <c r="AD57" s="6">
        <f t="shared" si="31"/>
        <v>0</v>
      </c>
      <c r="AE57" s="6">
        <f t="shared" si="32"/>
        <v>0</v>
      </c>
      <c r="AF57" s="6">
        <f t="shared" si="33"/>
        <v>0</v>
      </c>
      <c r="AG57" s="6">
        <f t="shared" si="34"/>
        <v>0</v>
      </c>
      <c r="AH57" s="6">
        <v>0</v>
      </c>
      <c r="AI57" s="6">
        <v>0</v>
      </c>
      <c r="AJ57" s="6">
        <v>0</v>
      </c>
      <c r="AK57" s="6">
        <f t="shared" si="15"/>
        <v>2.9741093077962827E-05</v>
      </c>
      <c r="AL57" s="6">
        <f t="shared" si="16"/>
        <v>0</v>
      </c>
      <c r="AM57" s="6">
        <f t="shared" si="17"/>
        <v>5.336771637406925E-05</v>
      </c>
      <c r="AN57" s="6">
        <f t="shared" si="18"/>
        <v>0</v>
      </c>
      <c r="AO57" s="6">
        <f t="shared" si="19"/>
        <v>0.00010644733059699887</v>
      </c>
      <c r="AP57" s="6">
        <f t="shared" si="20"/>
        <v>0</v>
      </c>
    </row>
    <row r="58" spans="1:42" ht="11.25">
      <c r="A58" s="38" t="s">
        <v>193</v>
      </c>
      <c r="B58" s="68" t="s">
        <v>277</v>
      </c>
      <c r="C58" s="172" t="s">
        <v>279</v>
      </c>
      <c r="D58" s="38"/>
      <c r="E58" s="14"/>
      <c r="F58" s="14"/>
      <c r="I58" s="169">
        <v>4.25</v>
      </c>
      <c r="J58" s="169">
        <v>0</v>
      </c>
      <c r="K58" s="169">
        <v>2.5</v>
      </c>
      <c r="L58" s="169">
        <v>1.75</v>
      </c>
      <c r="M58" s="146">
        <v>102</v>
      </c>
      <c r="N58" s="146">
        <v>0</v>
      </c>
      <c r="O58" s="146">
        <v>0</v>
      </c>
      <c r="P58" s="2">
        <v>10089</v>
      </c>
      <c r="Q58" s="17"/>
      <c r="R58" s="17"/>
      <c r="T58" s="6">
        <f t="shared" si="21"/>
        <v>0</v>
      </c>
      <c r="U58" s="6">
        <f t="shared" si="22"/>
        <v>0</v>
      </c>
      <c r="V58" s="6">
        <f t="shared" si="23"/>
        <v>0</v>
      </c>
      <c r="W58" s="6">
        <f t="shared" si="24"/>
        <v>0</v>
      </c>
      <c r="X58" s="6">
        <f t="shared" si="25"/>
        <v>0</v>
      </c>
      <c r="Y58" s="6">
        <f t="shared" si="26"/>
        <v>0.0004536255891795886</v>
      </c>
      <c r="Z58" s="6">
        <f t="shared" si="27"/>
        <v>0</v>
      </c>
      <c r="AA58" s="6">
        <f t="shared" si="28"/>
        <v>0.00046122227592899396</v>
      </c>
      <c r="AB58" s="6">
        <f t="shared" si="29"/>
        <v>0.0004431973013083184</v>
      </c>
      <c r="AC58" s="6">
        <f t="shared" si="30"/>
        <v>0.00012134365975808834</v>
      </c>
      <c r="AD58" s="6">
        <f t="shared" si="31"/>
        <v>0</v>
      </c>
      <c r="AE58" s="6">
        <f t="shared" si="32"/>
        <v>0</v>
      </c>
      <c r="AF58" s="6">
        <f t="shared" si="33"/>
        <v>0.0017233555086318348</v>
      </c>
      <c r="AG58" s="6">
        <f t="shared" si="34"/>
        <v>0</v>
      </c>
      <c r="AH58" s="6">
        <v>0</v>
      </c>
      <c r="AI58" s="6">
        <v>0</v>
      </c>
      <c r="AJ58" s="6">
        <v>0</v>
      </c>
      <c r="AK58" s="6">
        <f t="shared" si="15"/>
        <v>6.067182987904417E-05</v>
      </c>
      <c r="AL58" s="6">
        <f t="shared" si="16"/>
        <v>0.00023061113796449698</v>
      </c>
      <c r="AM58" s="6">
        <f t="shared" si="17"/>
        <v>0.0002268127945897943</v>
      </c>
      <c r="AN58" s="6">
        <f t="shared" si="18"/>
        <v>0.00023061113796449698</v>
      </c>
      <c r="AO58" s="6">
        <f t="shared" si="19"/>
        <v>0</v>
      </c>
      <c r="AP58" s="6">
        <f t="shared" si="20"/>
        <v>0</v>
      </c>
    </row>
    <row r="59" spans="1:42" ht="11.25">
      <c r="A59" s="38" t="s">
        <v>193</v>
      </c>
      <c r="B59" s="66" t="s">
        <v>39</v>
      </c>
      <c r="C59" s="17" t="s">
        <v>130</v>
      </c>
      <c r="E59" s="2" t="s">
        <v>280</v>
      </c>
      <c r="I59" s="169">
        <v>35.51</v>
      </c>
      <c r="J59" s="169">
        <v>0</v>
      </c>
      <c r="K59" s="169">
        <v>30.76</v>
      </c>
      <c r="L59" s="169">
        <v>4.75</v>
      </c>
      <c r="M59" s="146">
        <v>1965</v>
      </c>
      <c r="N59" s="146">
        <v>89</v>
      </c>
      <c r="O59" s="146">
        <v>43</v>
      </c>
      <c r="P59" s="2">
        <v>7965</v>
      </c>
      <c r="Q59" s="17"/>
      <c r="R59" s="17">
        <v>828240</v>
      </c>
      <c r="T59" s="6">
        <f t="shared" si="21"/>
        <v>0</v>
      </c>
      <c r="U59" s="6">
        <f t="shared" si="22"/>
        <v>0</v>
      </c>
      <c r="V59" s="6">
        <f t="shared" si="23"/>
        <v>0</v>
      </c>
      <c r="W59" s="6">
        <f t="shared" si="24"/>
        <v>0</v>
      </c>
      <c r="X59" s="6">
        <f t="shared" si="25"/>
        <v>0</v>
      </c>
      <c r="Y59" s="6">
        <f t="shared" si="26"/>
        <v>0.003790175216886398</v>
      </c>
      <c r="Z59" s="6">
        <f t="shared" si="27"/>
        <v>0</v>
      </c>
      <c r="AA59" s="6">
        <f t="shared" si="28"/>
        <v>0.005674878883030342</v>
      </c>
      <c r="AB59" s="6">
        <f t="shared" si="29"/>
        <v>0.00120296410355115</v>
      </c>
      <c r="AC59" s="6">
        <f t="shared" si="30"/>
        <v>0.0023376499159278785</v>
      </c>
      <c r="AD59" s="6">
        <f t="shared" si="31"/>
        <v>0.0004140070204426433</v>
      </c>
      <c r="AE59" s="6">
        <f t="shared" si="32"/>
        <v>0.0008020592404685519</v>
      </c>
      <c r="AF59" s="6">
        <f t="shared" si="33"/>
        <v>0.0013605438226040802</v>
      </c>
      <c r="AG59" s="6">
        <f t="shared" si="34"/>
        <v>0</v>
      </c>
      <c r="AH59" s="6">
        <v>0</v>
      </c>
      <c r="AI59" s="6">
        <v>0</v>
      </c>
      <c r="AJ59" s="6">
        <v>0</v>
      </c>
      <c r="AK59" s="6">
        <f t="shared" si="15"/>
        <v>0.001375828468185261</v>
      </c>
      <c r="AL59" s="6">
        <f t="shared" si="16"/>
        <v>0.002837439441515171</v>
      </c>
      <c r="AM59" s="6">
        <f t="shared" si="17"/>
        <v>0.001895087608443199</v>
      </c>
      <c r="AN59" s="6">
        <f t="shared" si="18"/>
        <v>0.002837439441515171</v>
      </c>
      <c r="AO59" s="6">
        <f t="shared" si="19"/>
        <v>0.002043338751098763</v>
      </c>
      <c r="AP59" s="6">
        <f t="shared" si="20"/>
        <v>0</v>
      </c>
    </row>
    <row r="60" spans="1:42" ht="11.25">
      <c r="A60" s="38" t="s">
        <v>193</v>
      </c>
      <c r="B60" s="17" t="s">
        <v>40</v>
      </c>
      <c r="C60" s="17" t="s">
        <v>258</v>
      </c>
      <c r="E60" s="2" t="s">
        <v>280</v>
      </c>
      <c r="I60" s="169">
        <v>13.3</v>
      </c>
      <c r="J60" s="169">
        <v>0</v>
      </c>
      <c r="K60" s="169">
        <v>10.3</v>
      </c>
      <c r="L60" s="169">
        <v>3</v>
      </c>
      <c r="M60" s="146">
        <v>2370</v>
      </c>
      <c r="N60" s="146">
        <v>0</v>
      </c>
      <c r="O60" s="146">
        <v>0</v>
      </c>
      <c r="P60" s="2" t="s">
        <v>280</v>
      </c>
      <c r="Q60" s="17"/>
      <c r="R60" s="17">
        <v>-2545</v>
      </c>
      <c r="T60" s="6">
        <f t="shared" si="21"/>
        <v>0</v>
      </c>
      <c r="U60" s="6">
        <f t="shared" si="22"/>
        <v>0</v>
      </c>
      <c r="V60" s="6">
        <f t="shared" si="23"/>
        <v>0</v>
      </c>
      <c r="W60" s="6">
        <f t="shared" si="24"/>
        <v>0</v>
      </c>
      <c r="X60" s="6">
        <f t="shared" si="25"/>
        <v>0</v>
      </c>
      <c r="Y60" s="6">
        <f t="shared" si="26"/>
        <v>0.0014195812555502423</v>
      </c>
      <c r="Z60" s="6">
        <f t="shared" si="27"/>
        <v>0</v>
      </c>
      <c r="AA60" s="6">
        <f t="shared" si="28"/>
        <v>0.0019002357768274553</v>
      </c>
      <c r="AB60" s="6">
        <f t="shared" si="29"/>
        <v>0.0007597668022428316</v>
      </c>
      <c r="AC60" s="6">
        <f t="shared" si="30"/>
        <v>0.002819455623790876</v>
      </c>
      <c r="AD60" s="6">
        <f t="shared" si="31"/>
        <v>0</v>
      </c>
      <c r="AE60" s="6">
        <f t="shared" si="32"/>
        <v>0</v>
      </c>
      <c r="AF60" s="6">
        <f t="shared" si="33"/>
        <v>0</v>
      </c>
      <c r="AG60" s="6">
        <f t="shared" si="34"/>
        <v>0</v>
      </c>
      <c r="AH60" s="6">
        <v>0</v>
      </c>
      <c r="AI60" s="6">
        <v>0</v>
      </c>
      <c r="AJ60" s="6">
        <v>0</v>
      </c>
      <c r="AK60" s="6">
        <f t="shared" si="15"/>
        <v>0.001409727811895438</v>
      </c>
      <c r="AL60" s="6">
        <f t="shared" si="16"/>
        <v>0.0009501178884137277</v>
      </c>
      <c r="AM60" s="6">
        <f t="shared" si="17"/>
        <v>0.0007097906277751211</v>
      </c>
      <c r="AN60" s="6">
        <f t="shared" si="18"/>
        <v>0.0009501178884137277</v>
      </c>
      <c r="AO60" s="6">
        <f t="shared" si="19"/>
        <v>-6.278732156797972E-06</v>
      </c>
      <c r="AP60" s="6">
        <f t="shared" si="20"/>
        <v>0</v>
      </c>
    </row>
    <row r="61" spans="1:42" ht="11.25">
      <c r="A61" s="38" t="s">
        <v>193</v>
      </c>
      <c r="B61" s="68" t="s">
        <v>239</v>
      </c>
      <c r="C61" s="17" t="s">
        <v>141</v>
      </c>
      <c r="E61" s="2" t="s">
        <v>280</v>
      </c>
      <c r="I61" s="169">
        <v>0.6</v>
      </c>
      <c r="J61" s="169">
        <v>0</v>
      </c>
      <c r="K61" s="169">
        <v>0.6</v>
      </c>
      <c r="L61" s="169">
        <v>0</v>
      </c>
      <c r="M61" s="146">
        <v>44</v>
      </c>
      <c r="N61" s="146">
        <v>6</v>
      </c>
      <c r="O61" s="146">
        <v>1</v>
      </c>
      <c r="P61" s="2" t="s">
        <v>280</v>
      </c>
      <c r="Q61" s="17"/>
      <c r="R61" s="17">
        <v>26492</v>
      </c>
      <c r="T61" s="6">
        <f t="shared" si="21"/>
        <v>0</v>
      </c>
      <c r="U61" s="6">
        <f t="shared" si="22"/>
        <v>0</v>
      </c>
      <c r="V61" s="6">
        <f t="shared" si="23"/>
        <v>0</v>
      </c>
      <c r="W61" s="6">
        <f t="shared" si="24"/>
        <v>0</v>
      </c>
      <c r="X61" s="6">
        <f t="shared" si="25"/>
        <v>0</v>
      </c>
      <c r="Y61" s="6">
        <f t="shared" si="26"/>
        <v>6.40412596488831E-05</v>
      </c>
      <c r="Z61" s="6">
        <f t="shared" si="27"/>
        <v>0</v>
      </c>
      <c r="AA61" s="6">
        <f t="shared" si="28"/>
        <v>0.00011069334622295855</v>
      </c>
      <c r="AB61" s="6">
        <f t="shared" si="29"/>
        <v>0</v>
      </c>
      <c r="AC61" s="6">
        <f t="shared" si="30"/>
        <v>5.234432381721458E-05</v>
      </c>
      <c r="AD61" s="6">
        <f t="shared" si="31"/>
        <v>2.7910585647818647E-05</v>
      </c>
      <c r="AE61" s="6">
        <f t="shared" si="32"/>
        <v>1.8652540476012836E-05</v>
      </c>
      <c r="AF61" s="6">
        <f t="shared" si="33"/>
        <v>0</v>
      </c>
      <c r="AG61" s="6">
        <f t="shared" si="34"/>
        <v>0</v>
      </c>
      <c r="AH61" s="6">
        <v>0</v>
      </c>
      <c r="AI61" s="6">
        <v>0</v>
      </c>
      <c r="AJ61" s="6">
        <v>0</v>
      </c>
      <c r="AK61" s="6">
        <f t="shared" si="15"/>
        <v>4.012745473251661E-05</v>
      </c>
      <c r="AL61" s="6">
        <f t="shared" si="16"/>
        <v>5.5346673111479276E-05</v>
      </c>
      <c r="AM61" s="6">
        <f t="shared" si="17"/>
        <v>3.202062982444155E-05</v>
      </c>
      <c r="AN61" s="6">
        <f t="shared" si="18"/>
        <v>5.5346673111479276E-05</v>
      </c>
      <c r="AO61" s="6">
        <f t="shared" si="19"/>
        <v>6.535802447854298E-05</v>
      </c>
      <c r="AP61" s="6">
        <f t="shared" si="20"/>
        <v>0</v>
      </c>
    </row>
    <row r="62" spans="1:42" ht="11.25">
      <c r="A62" s="38" t="s">
        <v>193</v>
      </c>
      <c r="B62" s="98" t="s">
        <v>237</v>
      </c>
      <c r="C62" s="17" t="s">
        <v>238</v>
      </c>
      <c r="E62" s="2" t="s">
        <v>280</v>
      </c>
      <c r="I62" s="169">
        <v>3</v>
      </c>
      <c r="J62" s="169">
        <v>0</v>
      </c>
      <c r="K62" s="169">
        <v>2</v>
      </c>
      <c r="L62" s="169">
        <v>1</v>
      </c>
      <c r="M62" s="146">
        <v>258</v>
      </c>
      <c r="N62" s="146">
        <v>0</v>
      </c>
      <c r="O62" s="146">
        <v>0</v>
      </c>
      <c r="P62" s="2" t="s">
        <v>280</v>
      </c>
      <c r="Q62" s="17"/>
      <c r="R62" s="17"/>
      <c r="T62" s="6">
        <f t="shared" si="21"/>
        <v>0</v>
      </c>
      <c r="U62" s="6">
        <f t="shared" si="22"/>
        <v>0</v>
      </c>
      <c r="V62" s="6">
        <f t="shared" si="23"/>
        <v>0</v>
      </c>
      <c r="W62" s="6">
        <f t="shared" si="24"/>
        <v>0</v>
      </c>
      <c r="X62" s="6">
        <f t="shared" si="25"/>
        <v>0</v>
      </c>
      <c r="Y62" s="6">
        <f t="shared" si="26"/>
        <v>0.0003202062982444155</v>
      </c>
      <c r="Z62" s="6">
        <f t="shared" si="27"/>
        <v>0</v>
      </c>
      <c r="AA62" s="6">
        <f t="shared" si="28"/>
        <v>0.0003689778207431952</v>
      </c>
      <c r="AB62" s="6">
        <f t="shared" si="29"/>
        <v>0.0002532556007476105</v>
      </c>
      <c r="AC62" s="6">
        <f t="shared" si="30"/>
        <v>0.00030692808056457637</v>
      </c>
      <c r="AD62" s="6">
        <f t="shared" si="31"/>
        <v>0</v>
      </c>
      <c r="AE62" s="6">
        <f t="shared" si="32"/>
        <v>0</v>
      </c>
      <c r="AF62" s="6">
        <f t="shared" si="33"/>
        <v>0</v>
      </c>
      <c r="AG62" s="6">
        <f t="shared" si="34"/>
        <v>0</v>
      </c>
      <c r="AH62" s="6">
        <v>0</v>
      </c>
      <c r="AI62" s="6">
        <v>0</v>
      </c>
      <c r="AJ62" s="6">
        <v>0</v>
      </c>
      <c r="AK62" s="6">
        <f t="shared" si="15"/>
        <v>0.00015346404028228819</v>
      </c>
      <c r="AL62" s="6">
        <f t="shared" si="16"/>
        <v>0.0001844889103715976</v>
      </c>
      <c r="AM62" s="6">
        <f t="shared" si="17"/>
        <v>0.00016010314912220775</v>
      </c>
      <c r="AN62" s="6">
        <f t="shared" si="18"/>
        <v>0.0001844889103715976</v>
      </c>
      <c r="AO62" s="6">
        <f t="shared" si="19"/>
        <v>0</v>
      </c>
      <c r="AP62" s="6">
        <f t="shared" si="20"/>
        <v>0</v>
      </c>
    </row>
    <row r="63" spans="1:42" ht="11.25">
      <c r="A63" s="38" t="s">
        <v>193</v>
      </c>
      <c r="B63" s="65" t="s">
        <v>41</v>
      </c>
      <c r="C63" s="57" t="s">
        <v>205</v>
      </c>
      <c r="E63" s="2" t="s">
        <v>280</v>
      </c>
      <c r="F63" s="2" t="s">
        <v>280</v>
      </c>
      <c r="I63" s="169">
        <v>17.2</v>
      </c>
      <c r="J63" s="169">
        <v>0</v>
      </c>
      <c r="K63" s="169">
        <v>6.2</v>
      </c>
      <c r="L63" s="169">
        <v>11</v>
      </c>
      <c r="M63" s="146">
        <v>1112</v>
      </c>
      <c r="N63" s="146">
        <v>0</v>
      </c>
      <c r="O63" s="146">
        <v>67</v>
      </c>
      <c r="P63" s="2">
        <v>3497</v>
      </c>
      <c r="Q63" s="17"/>
      <c r="R63" s="17">
        <v>908950</v>
      </c>
      <c r="T63" s="6">
        <f t="shared" si="21"/>
        <v>0</v>
      </c>
      <c r="U63" s="6">
        <f t="shared" si="22"/>
        <v>0</v>
      </c>
      <c r="V63" s="6">
        <f t="shared" si="23"/>
        <v>0</v>
      </c>
      <c r="W63" s="6">
        <f t="shared" si="24"/>
        <v>0</v>
      </c>
      <c r="X63" s="6">
        <f t="shared" si="25"/>
        <v>0</v>
      </c>
      <c r="Y63" s="6">
        <f t="shared" si="26"/>
        <v>0.001835849443267982</v>
      </c>
      <c r="Z63" s="6">
        <f t="shared" si="27"/>
        <v>0</v>
      </c>
      <c r="AA63" s="6">
        <f t="shared" si="28"/>
        <v>0.0011438312443039051</v>
      </c>
      <c r="AB63" s="6">
        <f t="shared" si="29"/>
        <v>0.0027858116082237158</v>
      </c>
      <c r="AC63" s="6">
        <f t="shared" si="30"/>
        <v>0.0013228838201077865</v>
      </c>
      <c r="AD63" s="6">
        <f t="shared" si="31"/>
        <v>0</v>
      </c>
      <c r="AE63" s="6">
        <f t="shared" si="32"/>
        <v>0.00124972021189286</v>
      </c>
      <c r="AF63" s="6">
        <f t="shared" si="33"/>
        <v>0.0005973410857057713</v>
      </c>
      <c r="AG63" s="6">
        <f t="shared" si="34"/>
        <v>0</v>
      </c>
      <c r="AH63" s="6">
        <v>0</v>
      </c>
      <c r="AI63" s="6">
        <v>0</v>
      </c>
      <c r="AJ63" s="6">
        <v>0</v>
      </c>
      <c r="AK63" s="6">
        <f t="shared" si="15"/>
        <v>0.0006614419100538933</v>
      </c>
      <c r="AL63" s="6">
        <f t="shared" si="16"/>
        <v>0.0005719156221519526</v>
      </c>
      <c r="AM63" s="6">
        <f t="shared" si="17"/>
        <v>0.000917924721633991</v>
      </c>
      <c r="AN63" s="6">
        <f t="shared" si="18"/>
        <v>0.0005719156221519526</v>
      </c>
      <c r="AO63" s="6">
        <f t="shared" si="19"/>
        <v>0.002242457207827708</v>
      </c>
      <c r="AP63" s="6">
        <f t="shared" si="20"/>
        <v>0</v>
      </c>
    </row>
    <row r="64" spans="1:42" ht="11.25">
      <c r="A64" s="38" t="s">
        <v>193</v>
      </c>
      <c r="B64" s="66">
        <v>2629</v>
      </c>
      <c r="C64" s="17" t="s">
        <v>203</v>
      </c>
      <c r="E64" s="2" t="s">
        <v>280</v>
      </c>
      <c r="F64" s="2" t="s">
        <v>280</v>
      </c>
      <c r="I64" s="169"/>
      <c r="J64" s="169" t="s">
        <v>280</v>
      </c>
      <c r="K64" s="169" t="s">
        <v>280</v>
      </c>
      <c r="L64" s="169" t="s">
        <v>280</v>
      </c>
      <c r="M64" s="146">
        <v>0</v>
      </c>
      <c r="N64" s="146">
        <v>0</v>
      </c>
      <c r="O64" s="146">
        <v>0</v>
      </c>
      <c r="P64" s="2" t="s">
        <v>280</v>
      </c>
      <c r="Q64" s="17"/>
      <c r="R64" s="17"/>
      <c r="T64" s="6">
        <f t="shared" si="21"/>
        <v>0</v>
      </c>
      <c r="U64" s="6">
        <f t="shared" si="22"/>
        <v>0</v>
      </c>
      <c r="V64" s="6">
        <f t="shared" si="23"/>
        <v>0</v>
      </c>
      <c r="W64" s="6">
        <f t="shared" si="24"/>
        <v>0</v>
      </c>
      <c r="X64" s="6">
        <f t="shared" si="25"/>
        <v>0</v>
      </c>
      <c r="Y64" s="6">
        <f t="shared" si="26"/>
        <v>0</v>
      </c>
      <c r="Z64" s="6">
        <f t="shared" si="27"/>
        <v>0</v>
      </c>
      <c r="AA64" s="6">
        <f t="shared" si="28"/>
        <v>0</v>
      </c>
      <c r="AB64" s="6">
        <f t="shared" si="29"/>
        <v>0</v>
      </c>
      <c r="AC64" s="6">
        <f t="shared" si="30"/>
        <v>0</v>
      </c>
      <c r="AD64" s="6">
        <f t="shared" si="31"/>
        <v>0</v>
      </c>
      <c r="AE64" s="6">
        <f t="shared" si="32"/>
        <v>0</v>
      </c>
      <c r="AF64" s="6">
        <f t="shared" si="33"/>
        <v>0</v>
      </c>
      <c r="AG64" s="6">
        <f t="shared" si="34"/>
        <v>0</v>
      </c>
      <c r="AH64" s="6">
        <v>0</v>
      </c>
      <c r="AI64" s="6">
        <v>0</v>
      </c>
      <c r="AJ64" s="6">
        <v>0</v>
      </c>
      <c r="AK64" s="6">
        <f t="shared" si="15"/>
        <v>0</v>
      </c>
      <c r="AL64" s="6">
        <f t="shared" si="16"/>
        <v>0</v>
      </c>
      <c r="AM64" s="6">
        <f t="shared" si="17"/>
        <v>0</v>
      </c>
      <c r="AN64" s="6">
        <f t="shared" si="18"/>
        <v>0</v>
      </c>
      <c r="AO64" s="6">
        <f t="shared" si="19"/>
        <v>0</v>
      </c>
      <c r="AP64" s="6">
        <f t="shared" si="20"/>
        <v>0</v>
      </c>
    </row>
    <row r="65" spans="1:42" ht="11.25">
      <c r="A65" s="38" t="s">
        <v>193</v>
      </c>
      <c r="B65" s="66">
        <v>2635</v>
      </c>
      <c r="C65" s="17" t="s">
        <v>204</v>
      </c>
      <c r="E65" s="2" t="s">
        <v>280</v>
      </c>
      <c r="F65" s="2" t="s">
        <v>280</v>
      </c>
      <c r="I65" s="169">
        <v>0</v>
      </c>
      <c r="J65" s="169">
        <v>0</v>
      </c>
      <c r="K65" s="169">
        <v>0</v>
      </c>
      <c r="L65" s="169">
        <v>0</v>
      </c>
      <c r="M65" s="146">
        <v>628</v>
      </c>
      <c r="N65" s="146">
        <v>8</v>
      </c>
      <c r="O65" s="146">
        <v>0</v>
      </c>
      <c r="P65" s="2" t="s">
        <v>280</v>
      </c>
      <c r="Q65" s="17"/>
      <c r="R65" s="17"/>
      <c r="T65" s="6">
        <f t="shared" si="21"/>
        <v>0</v>
      </c>
      <c r="U65" s="6">
        <f t="shared" si="22"/>
        <v>0</v>
      </c>
      <c r="V65" s="6">
        <f t="shared" si="23"/>
        <v>0</v>
      </c>
      <c r="W65" s="6">
        <f t="shared" si="24"/>
        <v>0</v>
      </c>
      <c r="X65" s="6">
        <f t="shared" si="25"/>
        <v>0</v>
      </c>
      <c r="Y65" s="6">
        <f t="shared" si="26"/>
        <v>0</v>
      </c>
      <c r="Z65" s="6">
        <f t="shared" si="27"/>
        <v>0</v>
      </c>
      <c r="AA65" s="6">
        <f t="shared" si="28"/>
        <v>0</v>
      </c>
      <c r="AB65" s="6">
        <f t="shared" si="29"/>
        <v>0</v>
      </c>
      <c r="AC65" s="6">
        <f t="shared" si="30"/>
        <v>0.0007470962581184262</v>
      </c>
      <c r="AD65" s="6">
        <f t="shared" si="31"/>
        <v>3.721411419709153E-05</v>
      </c>
      <c r="AE65" s="6">
        <f t="shared" si="32"/>
        <v>0</v>
      </c>
      <c r="AF65" s="6">
        <f t="shared" si="33"/>
        <v>0</v>
      </c>
      <c r="AG65" s="6">
        <f t="shared" si="34"/>
        <v>0</v>
      </c>
      <c r="AH65" s="6">
        <v>0</v>
      </c>
      <c r="AI65" s="6">
        <v>0</v>
      </c>
      <c r="AJ65" s="6">
        <v>0</v>
      </c>
      <c r="AK65" s="6">
        <f t="shared" si="15"/>
        <v>0.00039215518615775885</v>
      </c>
      <c r="AL65" s="6">
        <f t="shared" si="16"/>
        <v>0</v>
      </c>
      <c r="AM65" s="6">
        <f t="shared" si="17"/>
        <v>0</v>
      </c>
      <c r="AN65" s="6">
        <f t="shared" si="18"/>
        <v>0</v>
      </c>
      <c r="AO65" s="6">
        <f t="shared" si="19"/>
        <v>0</v>
      </c>
      <c r="AP65" s="6">
        <f t="shared" si="20"/>
        <v>0</v>
      </c>
    </row>
    <row r="66" spans="1:42" ht="11.25">
      <c r="A66" s="38" t="s">
        <v>193</v>
      </c>
      <c r="B66" s="67" t="s">
        <v>43</v>
      </c>
      <c r="C66" s="52" t="s">
        <v>88</v>
      </c>
      <c r="E66" s="2" t="s">
        <v>280</v>
      </c>
      <c r="F66" s="2" t="s">
        <v>280</v>
      </c>
      <c r="I66" s="169"/>
      <c r="J66" s="169" t="s">
        <v>280</v>
      </c>
      <c r="K66" s="169" t="s">
        <v>280</v>
      </c>
      <c r="L66" s="169" t="s">
        <v>280</v>
      </c>
      <c r="M66" s="146">
        <v>0</v>
      </c>
      <c r="N66" s="146">
        <v>0</v>
      </c>
      <c r="O66" s="146">
        <f>385-O104</f>
        <v>44.89999999999998</v>
      </c>
      <c r="P66" s="2" t="s">
        <v>280</v>
      </c>
      <c r="Q66" s="17"/>
      <c r="R66" s="17">
        <v>0</v>
      </c>
      <c r="T66" s="6">
        <f t="shared" si="21"/>
        <v>0</v>
      </c>
      <c r="U66" s="6">
        <f t="shared" si="22"/>
        <v>0</v>
      </c>
      <c r="V66" s="6">
        <f t="shared" si="23"/>
        <v>0</v>
      </c>
      <c r="W66" s="6">
        <f t="shared" si="24"/>
        <v>0</v>
      </c>
      <c r="X66" s="6">
        <f t="shared" si="25"/>
        <v>0</v>
      </c>
      <c r="Y66" s="6">
        <f t="shared" si="26"/>
        <v>0</v>
      </c>
      <c r="Z66" s="6">
        <f t="shared" si="27"/>
        <v>0</v>
      </c>
      <c r="AA66" s="6">
        <f t="shared" si="28"/>
        <v>0</v>
      </c>
      <c r="AB66" s="6">
        <f t="shared" si="29"/>
        <v>0</v>
      </c>
      <c r="AC66" s="6">
        <f t="shared" si="30"/>
        <v>0</v>
      </c>
      <c r="AD66" s="6">
        <f t="shared" si="31"/>
        <v>0</v>
      </c>
      <c r="AE66" s="6">
        <f t="shared" si="32"/>
        <v>0.0008374990673729759</v>
      </c>
      <c r="AF66" s="6">
        <f t="shared" si="33"/>
        <v>0</v>
      </c>
      <c r="AG66" s="6">
        <f t="shared" si="34"/>
        <v>0</v>
      </c>
      <c r="AH66" s="6">
        <v>0</v>
      </c>
      <c r="AI66" s="6">
        <v>0</v>
      </c>
      <c r="AJ66" s="6">
        <v>0</v>
      </c>
      <c r="AK66" s="6">
        <f t="shared" si="15"/>
        <v>0</v>
      </c>
      <c r="AL66" s="6">
        <f t="shared" si="16"/>
        <v>0</v>
      </c>
      <c r="AM66" s="6">
        <f t="shared" si="17"/>
        <v>0</v>
      </c>
      <c r="AN66" s="6">
        <f t="shared" si="18"/>
        <v>0</v>
      </c>
      <c r="AO66" s="6">
        <f t="shared" si="19"/>
        <v>0</v>
      </c>
      <c r="AP66" s="6">
        <f t="shared" si="20"/>
        <v>0</v>
      </c>
    </row>
    <row r="67" spans="1:42" ht="11.25">
      <c r="A67" s="38" t="s">
        <v>193</v>
      </c>
      <c r="B67" s="65" t="s">
        <v>44</v>
      </c>
      <c r="C67" s="57" t="s">
        <v>144</v>
      </c>
      <c r="I67" s="169">
        <v>7.74</v>
      </c>
      <c r="J67" s="169">
        <v>0</v>
      </c>
      <c r="K67" s="169">
        <v>4.74</v>
      </c>
      <c r="L67" s="169">
        <v>3</v>
      </c>
      <c r="M67" s="146">
        <v>2173</v>
      </c>
      <c r="N67" s="146">
        <v>0</v>
      </c>
      <c r="O67" s="146">
        <v>3</v>
      </c>
      <c r="P67" s="2">
        <v>1889</v>
      </c>
      <c r="Q67" s="17"/>
      <c r="R67" s="17">
        <v>2139197</v>
      </c>
      <c r="T67" s="6">
        <f t="shared" si="21"/>
        <v>0</v>
      </c>
      <c r="U67" s="6">
        <f t="shared" si="22"/>
        <v>0</v>
      </c>
      <c r="V67" s="6">
        <f t="shared" si="23"/>
        <v>0</v>
      </c>
      <c r="W67" s="6">
        <f t="shared" si="24"/>
        <v>0</v>
      </c>
      <c r="X67" s="6">
        <f t="shared" si="25"/>
        <v>0</v>
      </c>
      <c r="Y67" s="6">
        <f t="shared" si="26"/>
        <v>0.000826132249470592</v>
      </c>
      <c r="Z67" s="6">
        <f t="shared" si="27"/>
        <v>0</v>
      </c>
      <c r="AA67" s="6">
        <f t="shared" si="28"/>
        <v>0.0008744774351613727</v>
      </c>
      <c r="AB67" s="6">
        <f t="shared" si="29"/>
        <v>0.0007597668022428316</v>
      </c>
      <c r="AC67" s="6">
        <f t="shared" si="30"/>
        <v>0.002585095810336529</v>
      </c>
      <c r="AD67" s="6">
        <f t="shared" si="31"/>
        <v>0</v>
      </c>
      <c r="AE67" s="6">
        <f t="shared" si="32"/>
        <v>5.59576214280385E-05</v>
      </c>
      <c r="AF67" s="6">
        <f t="shared" si="33"/>
        <v>0.0003226700917638553</v>
      </c>
      <c r="AG67" s="6">
        <f t="shared" si="34"/>
        <v>0</v>
      </c>
      <c r="AH67" s="6">
        <v>0</v>
      </c>
      <c r="AI67" s="6">
        <v>0</v>
      </c>
      <c r="AJ67" s="6">
        <v>0</v>
      </c>
      <c r="AK67" s="6">
        <f t="shared" si="15"/>
        <v>0.0012925479051682646</v>
      </c>
      <c r="AL67" s="6">
        <f t="shared" si="16"/>
        <v>0.00043723871758068634</v>
      </c>
      <c r="AM67" s="6">
        <f t="shared" si="17"/>
        <v>0.000413066124735296</v>
      </c>
      <c r="AN67" s="6">
        <f t="shared" si="18"/>
        <v>0.00043723871758068634</v>
      </c>
      <c r="AO67" s="6">
        <f t="shared" si="19"/>
        <v>0.005277581529911887</v>
      </c>
      <c r="AP67" s="6">
        <f t="shared" si="20"/>
        <v>0</v>
      </c>
    </row>
    <row r="68" spans="1:42" ht="11.25">
      <c r="A68" s="38" t="s">
        <v>193</v>
      </c>
      <c r="B68" s="66" t="s">
        <v>45</v>
      </c>
      <c r="C68" s="17" t="s">
        <v>254</v>
      </c>
      <c r="E68" s="2" t="s">
        <v>280</v>
      </c>
      <c r="I68" s="169">
        <v>23.05</v>
      </c>
      <c r="J68" s="169">
        <v>0</v>
      </c>
      <c r="K68" s="169">
        <v>15.05</v>
      </c>
      <c r="L68" s="169">
        <v>8</v>
      </c>
      <c r="M68" s="146">
        <v>4825.6</v>
      </c>
      <c r="N68" s="146">
        <v>0</v>
      </c>
      <c r="O68" s="146">
        <v>1</v>
      </c>
      <c r="P68" s="2">
        <v>6545.7</v>
      </c>
      <c r="Q68" s="17"/>
      <c r="R68" s="17">
        <v>1822420</v>
      </c>
      <c r="T68" s="6">
        <f t="shared" si="21"/>
        <v>0</v>
      </c>
      <c r="U68" s="6">
        <f t="shared" si="22"/>
        <v>0</v>
      </c>
      <c r="V68" s="6">
        <f t="shared" si="23"/>
        <v>0</v>
      </c>
      <c r="W68" s="6">
        <f t="shared" si="24"/>
        <v>0</v>
      </c>
      <c r="X68" s="6">
        <f t="shared" si="25"/>
        <v>0</v>
      </c>
      <c r="Y68" s="6">
        <f t="shared" si="26"/>
        <v>0.0024602517248445924</v>
      </c>
      <c r="Z68" s="6">
        <f t="shared" si="27"/>
        <v>0</v>
      </c>
      <c r="AA68" s="6">
        <f t="shared" si="28"/>
        <v>0.0027765581010925438</v>
      </c>
      <c r="AB68" s="6">
        <f t="shared" si="29"/>
        <v>0.002026044805980884</v>
      </c>
      <c r="AC68" s="6">
        <f t="shared" si="30"/>
        <v>0.005740744750280698</v>
      </c>
      <c r="AD68" s="6">
        <f t="shared" si="31"/>
        <v>0</v>
      </c>
      <c r="AE68" s="6">
        <f t="shared" si="32"/>
        <v>1.8652540476012836E-05</v>
      </c>
      <c r="AF68" s="6">
        <f t="shared" si="33"/>
        <v>0.0011181056747796016</v>
      </c>
      <c r="AG68" s="6">
        <f t="shared" si="34"/>
        <v>0</v>
      </c>
      <c r="AH68" s="6">
        <v>0</v>
      </c>
      <c r="AI68" s="6">
        <v>0</v>
      </c>
      <c r="AJ68" s="6">
        <v>0</v>
      </c>
      <c r="AK68" s="6">
        <f t="shared" si="15"/>
        <v>0.002870372375140349</v>
      </c>
      <c r="AL68" s="6">
        <f t="shared" si="16"/>
        <v>0.0013882790505462719</v>
      </c>
      <c r="AM68" s="6">
        <f t="shared" si="17"/>
        <v>0.0012301258624222962</v>
      </c>
      <c r="AN68" s="6">
        <f t="shared" si="18"/>
        <v>0.0013882790505462719</v>
      </c>
      <c r="AO68" s="6">
        <f t="shared" si="19"/>
        <v>0.004496065641332716</v>
      </c>
      <c r="AP68" s="6">
        <f t="shared" si="20"/>
        <v>0</v>
      </c>
    </row>
    <row r="69" spans="1:42" ht="11.25">
      <c r="A69" s="38" t="s">
        <v>193</v>
      </c>
      <c r="B69" s="66" t="s">
        <v>46</v>
      </c>
      <c r="C69" s="17" t="s">
        <v>145</v>
      </c>
      <c r="E69" s="2" t="s">
        <v>280</v>
      </c>
      <c r="I69" s="169">
        <v>28</v>
      </c>
      <c r="J69" s="169">
        <v>0</v>
      </c>
      <c r="K69" s="169">
        <v>17.25</v>
      </c>
      <c r="L69" s="169">
        <v>10.75</v>
      </c>
      <c r="M69" s="146">
        <v>2353</v>
      </c>
      <c r="N69" s="146">
        <v>0</v>
      </c>
      <c r="O69" s="146">
        <v>0</v>
      </c>
      <c r="P69" s="2">
        <v>21036</v>
      </c>
      <c r="Q69" s="17"/>
      <c r="R69" s="17">
        <v>1615078</v>
      </c>
      <c r="T69" s="6">
        <f t="shared" si="21"/>
        <v>0</v>
      </c>
      <c r="U69" s="6">
        <f t="shared" si="22"/>
        <v>0</v>
      </c>
      <c r="V69" s="6">
        <f t="shared" si="23"/>
        <v>0</v>
      </c>
      <c r="W69" s="6">
        <f t="shared" si="24"/>
        <v>0</v>
      </c>
      <c r="X69" s="6">
        <f t="shared" si="25"/>
        <v>0</v>
      </c>
      <c r="Y69" s="6">
        <f t="shared" si="26"/>
        <v>0.002988592116947878</v>
      </c>
      <c r="Z69" s="6">
        <f t="shared" si="27"/>
        <v>0</v>
      </c>
      <c r="AA69" s="6">
        <f t="shared" si="28"/>
        <v>0.0031824337039100584</v>
      </c>
      <c r="AB69" s="6">
        <f t="shared" si="29"/>
        <v>0.002722497708036813</v>
      </c>
      <c r="AC69" s="6">
        <f t="shared" si="30"/>
        <v>0.0027992316804978613</v>
      </c>
      <c r="AD69" s="6">
        <f t="shared" si="31"/>
        <v>0</v>
      </c>
      <c r="AE69" s="6">
        <f t="shared" si="32"/>
        <v>0</v>
      </c>
      <c r="AF69" s="6">
        <f t="shared" si="33"/>
        <v>0.0035932705401505874</v>
      </c>
      <c r="AG69" s="6">
        <f t="shared" si="34"/>
        <v>0</v>
      </c>
      <c r="AH69" s="6">
        <v>0</v>
      </c>
      <c r="AI69" s="6">
        <v>0</v>
      </c>
      <c r="AJ69" s="6">
        <v>0</v>
      </c>
      <c r="AK69" s="6">
        <f t="shared" si="15"/>
        <v>0.0013996158402489307</v>
      </c>
      <c r="AL69" s="6">
        <f t="shared" si="16"/>
        <v>0.0015912168519550292</v>
      </c>
      <c r="AM69" s="6">
        <f t="shared" si="17"/>
        <v>0.001494296058473939</v>
      </c>
      <c r="AN69" s="6">
        <f t="shared" si="18"/>
        <v>0.0015912168519550292</v>
      </c>
      <c r="AO69" s="6">
        <f t="shared" si="19"/>
        <v>0.003984535235495856</v>
      </c>
      <c r="AP69" s="6">
        <f t="shared" si="20"/>
        <v>0</v>
      </c>
    </row>
    <row r="70" spans="1:42" ht="11.25">
      <c r="A70" s="38" t="s">
        <v>193</v>
      </c>
      <c r="B70" s="66" t="s">
        <v>47</v>
      </c>
      <c r="C70" s="17" t="s">
        <v>148</v>
      </c>
      <c r="E70" s="2" t="s">
        <v>280</v>
      </c>
      <c r="I70" s="169">
        <v>0</v>
      </c>
      <c r="J70" s="169"/>
      <c r="K70" s="169"/>
      <c r="L70" s="169"/>
      <c r="M70" s="146">
        <v>62</v>
      </c>
      <c r="N70" s="146">
        <v>0</v>
      </c>
      <c r="O70" s="146">
        <v>0</v>
      </c>
      <c r="P70" s="2">
        <v>5738.7</v>
      </c>
      <c r="Q70" s="17"/>
      <c r="R70" s="17">
        <v>61046</v>
      </c>
      <c r="T70" s="6">
        <f t="shared" si="21"/>
        <v>0</v>
      </c>
      <c r="U70" s="6">
        <f t="shared" si="22"/>
        <v>0</v>
      </c>
      <c r="V70" s="6">
        <f t="shared" si="23"/>
        <v>0</v>
      </c>
      <c r="W70" s="6">
        <f t="shared" si="24"/>
        <v>0</v>
      </c>
      <c r="X70" s="6">
        <f t="shared" si="25"/>
        <v>0</v>
      </c>
      <c r="Y70" s="6">
        <f t="shared" si="26"/>
        <v>0</v>
      </c>
      <c r="Z70" s="6">
        <f t="shared" si="27"/>
        <v>0</v>
      </c>
      <c r="AA70" s="6">
        <f t="shared" si="28"/>
        <v>0</v>
      </c>
      <c r="AB70" s="6">
        <f t="shared" si="29"/>
        <v>0</v>
      </c>
      <c r="AC70" s="6">
        <f t="shared" si="30"/>
        <v>7.375791083334781E-05</v>
      </c>
      <c r="AD70" s="6">
        <f t="shared" si="31"/>
        <v>0</v>
      </c>
      <c r="AE70" s="6">
        <f t="shared" si="32"/>
        <v>0</v>
      </c>
      <c r="AF70" s="6">
        <f t="shared" si="33"/>
        <v>0.0009802577319244236</v>
      </c>
      <c r="AG70" s="6">
        <f t="shared" si="34"/>
        <v>0</v>
      </c>
      <c r="AH70" s="6">
        <v>0</v>
      </c>
      <c r="AI70" s="6">
        <v>0</v>
      </c>
      <c r="AJ70" s="6">
        <v>0</v>
      </c>
      <c r="AK70" s="6">
        <f t="shared" si="15"/>
        <v>3.6878955416673905E-05</v>
      </c>
      <c r="AL70" s="6">
        <f t="shared" si="16"/>
        <v>0</v>
      </c>
      <c r="AM70" s="6">
        <f t="shared" si="17"/>
        <v>0</v>
      </c>
      <c r="AN70" s="6">
        <f t="shared" si="18"/>
        <v>0</v>
      </c>
      <c r="AO70" s="6">
        <f t="shared" si="19"/>
        <v>0.0001506056908620389</v>
      </c>
      <c r="AP70" s="6">
        <f t="shared" si="20"/>
        <v>0</v>
      </c>
    </row>
    <row r="71" spans="1:42" ht="11.25">
      <c r="A71" s="38" t="s">
        <v>193</v>
      </c>
      <c r="B71" s="66" t="s">
        <v>48</v>
      </c>
      <c r="C71" s="17" t="s">
        <v>149</v>
      </c>
      <c r="E71" s="2" t="s">
        <v>280</v>
      </c>
      <c r="I71" s="169">
        <v>104.5</v>
      </c>
      <c r="J71" s="169">
        <v>0</v>
      </c>
      <c r="K71" s="169">
        <v>2</v>
      </c>
      <c r="L71" s="169">
        <v>102.5</v>
      </c>
      <c r="M71" s="146">
        <v>771</v>
      </c>
      <c r="N71" s="146">
        <v>0</v>
      </c>
      <c r="O71" s="146">
        <v>0</v>
      </c>
      <c r="P71" s="2">
        <f>85226-3950</f>
        <v>81276</v>
      </c>
      <c r="Q71" s="17"/>
      <c r="R71" s="17">
        <v>681446</v>
      </c>
      <c r="T71" s="6">
        <f t="shared" si="21"/>
        <v>0</v>
      </c>
      <c r="U71" s="6">
        <f t="shared" si="22"/>
        <v>0</v>
      </c>
      <c r="V71" s="6">
        <f t="shared" si="23"/>
        <v>0</v>
      </c>
      <c r="W71" s="6">
        <f t="shared" si="24"/>
        <v>0</v>
      </c>
      <c r="X71" s="6">
        <f t="shared" si="25"/>
        <v>0</v>
      </c>
      <c r="Y71" s="6">
        <f t="shared" si="26"/>
        <v>0.011153852722180474</v>
      </c>
      <c r="Z71" s="6">
        <f t="shared" si="27"/>
        <v>0</v>
      </c>
      <c r="AA71" s="6">
        <f t="shared" si="28"/>
        <v>0.0003689778207431952</v>
      </c>
      <c r="AB71" s="6">
        <f t="shared" si="29"/>
        <v>0.025958699076630076</v>
      </c>
      <c r="AC71" s="6">
        <f t="shared" si="30"/>
        <v>0.0009172153105243737</v>
      </c>
      <c r="AD71" s="6">
        <f t="shared" si="31"/>
        <v>0</v>
      </c>
      <c r="AE71" s="6">
        <f t="shared" si="32"/>
        <v>0</v>
      </c>
      <c r="AF71" s="6">
        <f t="shared" si="33"/>
        <v>0.013883183895288037</v>
      </c>
      <c r="AG71" s="6">
        <f t="shared" si="34"/>
        <v>0</v>
      </c>
      <c r="AH71" s="6">
        <v>0</v>
      </c>
      <c r="AI71" s="6">
        <v>0</v>
      </c>
      <c r="AJ71" s="6">
        <v>0</v>
      </c>
      <c r="AK71" s="6">
        <f t="shared" si="15"/>
        <v>0.00045860765526218683</v>
      </c>
      <c r="AL71" s="6">
        <f t="shared" si="16"/>
        <v>0.0001844889103715976</v>
      </c>
      <c r="AM71" s="6">
        <f t="shared" si="17"/>
        <v>0.005576926361090237</v>
      </c>
      <c r="AN71" s="6">
        <f t="shared" si="18"/>
        <v>0.0001844889103715976</v>
      </c>
      <c r="AO71" s="6">
        <f t="shared" si="19"/>
        <v>0.0016811854276311791</v>
      </c>
      <c r="AP71" s="6">
        <f t="shared" si="20"/>
        <v>0</v>
      </c>
    </row>
    <row r="72" spans="1:42" ht="11.25">
      <c r="A72" s="38" t="s">
        <v>193</v>
      </c>
      <c r="B72" s="66" t="s">
        <v>49</v>
      </c>
      <c r="C72" s="17" t="s">
        <v>150</v>
      </c>
      <c r="E72" s="2" t="s">
        <v>280</v>
      </c>
      <c r="I72" s="169">
        <v>1</v>
      </c>
      <c r="J72" s="169">
        <v>0</v>
      </c>
      <c r="K72" s="169">
        <v>0</v>
      </c>
      <c r="L72" s="169">
        <v>1</v>
      </c>
      <c r="M72" s="146">
        <v>68</v>
      </c>
      <c r="N72" s="146">
        <v>0</v>
      </c>
      <c r="O72" s="146">
        <v>4</v>
      </c>
      <c r="P72" s="2">
        <v>19130</v>
      </c>
      <c r="Q72" s="17"/>
      <c r="R72" s="17">
        <v>46349</v>
      </c>
      <c r="T72" s="6">
        <f t="shared" si="21"/>
        <v>0</v>
      </c>
      <c r="U72" s="6">
        <f t="shared" si="22"/>
        <v>0</v>
      </c>
      <c r="V72" s="6">
        <f t="shared" si="23"/>
        <v>0</v>
      </c>
      <c r="W72" s="6">
        <f t="shared" si="24"/>
        <v>0</v>
      </c>
      <c r="X72" s="6">
        <f t="shared" si="25"/>
        <v>0</v>
      </c>
      <c r="Y72" s="6">
        <f t="shared" si="26"/>
        <v>0.0001067354327481385</v>
      </c>
      <c r="Z72" s="6">
        <f t="shared" si="27"/>
        <v>0</v>
      </c>
      <c r="AA72" s="6">
        <f t="shared" si="28"/>
        <v>0</v>
      </c>
      <c r="AB72" s="6">
        <f t="shared" si="29"/>
        <v>0.0002532556007476105</v>
      </c>
      <c r="AC72" s="6">
        <f t="shared" si="30"/>
        <v>8.089577317205889E-05</v>
      </c>
      <c r="AD72" s="6">
        <f t="shared" si="31"/>
        <v>0</v>
      </c>
      <c r="AE72" s="6">
        <f t="shared" si="32"/>
        <v>7.461016190405134E-05</v>
      </c>
      <c r="AF72" s="6">
        <f t="shared" si="33"/>
        <v>0.003267696588376152</v>
      </c>
      <c r="AG72" s="6">
        <f t="shared" si="34"/>
        <v>0</v>
      </c>
      <c r="AH72" s="6">
        <v>0</v>
      </c>
      <c r="AI72" s="6">
        <v>0</v>
      </c>
      <c r="AJ72" s="6">
        <v>0</v>
      </c>
      <c r="AK72" s="6">
        <f t="shared" si="15"/>
        <v>4.0447886586029446E-05</v>
      </c>
      <c r="AL72" s="6">
        <f t="shared" si="16"/>
        <v>0</v>
      </c>
      <c r="AM72" s="6">
        <f t="shared" si="17"/>
        <v>5.336771637406925E-05</v>
      </c>
      <c r="AN72" s="6">
        <f t="shared" si="18"/>
        <v>0</v>
      </c>
      <c r="AO72" s="6">
        <f t="shared" si="19"/>
        <v>0.00011434693781352818</v>
      </c>
      <c r="AP72" s="6">
        <f t="shared" si="20"/>
        <v>0</v>
      </c>
    </row>
    <row r="73" spans="1:42" ht="11.25">
      <c r="A73" s="38" t="s">
        <v>193</v>
      </c>
      <c r="B73" s="66" t="s">
        <v>50</v>
      </c>
      <c r="C73" s="17" t="s">
        <v>151</v>
      </c>
      <c r="E73" s="2" t="s">
        <v>280</v>
      </c>
      <c r="I73" s="169">
        <v>66.84</v>
      </c>
      <c r="J73" s="169">
        <v>0</v>
      </c>
      <c r="K73" s="169">
        <v>2</v>
      </c>
      <c r="L73" s="169">
        <v>64.84</v>
      </c>
      <c r="M73" s="146">
        <v>3698</v>
      </c>
      <c r="N73" s="146">
        <v>73</v>
      </c>
      <c r="O73" s="146">
        <v>0</v>
      </c>
      <c r="P73" s="2">
        <v>9853</v>
      </c>
      <c r="Q73" s="17"/>
      <c r="R73" s="17">
        <v>3406561</v>
      </c>
      <c r="T73" s="6">
        <f aca="true" t="shared" si="35" ref="T73:T91">D73/D$93</f>
        <v>0</v>
      </c>
      <c r="U73" s="6">
        <f aca="true" t="shared" si="36" ref="U73:U91">E73/E$93</f>
        <v>0</v>
      </c>
      <c r="V73" s="6">
        <f aca="true" t="shared" si="37" ref="V73:V91">F73/F$93</f>
        <v>0</v>
      </c>
      <c r="W73" s="6">
        <f aca="true" t="shared" si="38" ref="W73:W91">G73/G$93</f>
        <v>0</v>
      </c>
      <c r="X73" s="6">
        <f aca="true" t="shared" si="39" ref="X73:X91">H73/H$93</f>
        <v>0</v>
      </c>
      <c r="Y73" s="6">
        <f aca="true" t="shared" si="40" ref="Y73:Y91">I73/I$93</f>
        <v>0.007134196324885578</v>
      </c>
      <c r="Z73" s="6">
        <f aca="true" t="shared" si="41" ref="Z73:Z91">J73/J$93</f>
        <v>0</v>
      </c>
      <c r="AA73" s="6">
        <f aca="true" t="shared" si="42" ref="AA73:AA91">K73/K$93</f>
        <v>0.0003689778207431952</v>
      </c>
      <c r="AB73" s="6">
        <f aca="true" t="shared" si="43" ref="AB73:AB91">L73/L$93</f>
        <v>0.016421093152475065</v>
      </c>
      <c r="AC73" s="6">
        <f aca="true" t="shared" si="44" ref="AC73:AC91">M73/M$93</f>
        <v>0.004399302488092262</v>
      </c>
      <c r="AD73" s="6">
        <f aca="true" t="shared" si="45" ref="AD73:AD91">N73/N$93</f>
        <v>0.0003395787920484602</v>
      </c>
      <c r="AE73" s="6">
        <f aca="true" t="shared" si="46" ref="AE73:AE91">O73/O$93</f>
        <v>0</v>
      </c>
      <c r="AF73" s="6">
        <f aca="true" t="shared" si="47" ref="AF73:AF91">P73/P$93</f>
        <v>0.0016830430990731953</v>
      </c>
      <c r="AG73" s="6">
        <f aca="true" t="shared" si="48" ref="AG73:AG91">Q73/Q$93</f>
        <v>0</v>
      </c>
      <c r="AH73" s="6">
        <v>0</v>
      </c>
      <c r="AI73" s="6">
        <v>0</v>
      </c>
      <c r="AJ73" s="6">
        <v>0</v>
      </c>
      <c r="AK73" s="6">
        <f t="shared" si="15"/>
        <v>0.002369440640070361</v>
      </c>
      <c r="AL73" s="6">
        <f t="shared" si="16"/>
        <v>0.0001844889103715976</v>
      </c>
      <c r="AM73" s="6">
        <f t="shared" si="17"/>
        <v>0.003567098162442789</v>
      </c>
      <c r="AN73" s="6">
        <f t="shared" si="18"/>
        <v>0.0001844889103715976</v>
      </c>
      <c r="AO73" s="6">
        <f t="shared" si="19"/>
        <v>0.008404276658072243</v>
      </c>
      <c r="AP73" s="6">
        <f t="shared" si="20"/>
        <v>0</v>
      </c>
    </row>
    <row r="74" spans="1:42" ht="11.25">
      <c r="A74" s="38" t="s">
        <v>193</v>
      </c>
      <c r="B74" s="66" t="s">
        <v>51</v>
      </c>
      <c r="C74" s="17" t="s">
        <v>152</v>
      </c>
      <c r="E74" s="2" t="s">
        <v>280</v>
      </c>
      <c r="I74" s="169">
        <v>3</v>
      </c>
      <c r="J74" s="169">
        <v>0</v>
      </c>
      <c r="K74" s="169">
        <v>2</v>
      </c>
      <c r="L74" s="169">
        <v>1</v>
      </c>
      <c r="M74" s="146">
        <v>134</v>
      </c>
      <c r="N74" s="146">
        <v>0</v>
      </c>
      <c r="O74" s="146">
        <v>0</v>
      </c>
      <c r="P74" s="2">
        <v>409</v>
      </c>
      <c r="Q74" s="17"/>
      <c r="R74" s="17">
        <v>155157</v>
      </c>
      <c r="T74" s="6">
        <f t="shared" si="35"/>
        <v>0</v>
      </c>
      <c r="U74" s="6">
        <f t="shared" si="36"/>
        <v>0</v>
      </c>
      <c r="V74" s="6">
        <f t="shared" si="37"/>
        <v>0</v>
      </c>
      <c r="W74" s="6">
        <f t="shared" si="38"/>
        <v>0</v>
      </c>
      <c r="X74" s="6">
        <f t="shared" si="39"/>
        <v>0</v>
      </c>
      <c r="Y74" s="6">
        <f t="shared" si="40"/>
        <v>0.0003202062982444155</v>
      </c>
      <c r="Z74" s="6">
        <f t="shared" si="41"/>
        <v>0</v>
      </c>
      <c r="AA74" s="6">
        <f t="shared" si="42"/>
        <v>0.0003689778207431952</v>
      </c>
      <c r="AB74" s="6">
        <f t="shared" si="43"/>
        <v>0.0002532556007476105</v>
      </c>
      <c r="AC74" s="6">
        <f t="shared" si="44"/>
        <v>0.00015941225889788075</v>
      </c>
      <c r="AD74" s="6">
        <f t="shared" si="45"/>
        <v>0</v>
      </c>
      <c r="AE74" s="6">
        <f t="shared" si="46"/>
        <v>0</v>
      </c>
      <c r="AF74" s="6">
        <f t="shared" si="47"/>
        <v>6.986345554865898E-05</v>
      </c>
      <c r="AG74" s="6">
        <f t="shared" si="48"/>
        <v>0</v>
      </c>
      <c r="AH74" s="6">
        <v>0</v>
      </c>
      <c r="AI74" s="6">
        <v>0</v>
      </c>
      <c r="AJ74" s="6">
        <v>0</v>
      </c>
      <c r="AK74" s="6">
        <f aca="true" t="shared" si="49" ref="AK74:AK91">(AC74+AD74)/2</f>
        <v>7.970612944894038E-05</v>
      </c>
      <c r="AL74" s="6">
        <f aca="true" t="shared" si="50" ref="AL74:AL91">(AA74+U74)/2</f>
        <v>0.0001844889103715976</v>
      </c>
      <c r="AM74" s="6">
        <f aca="true" t="shared" si="51" ref="AM74:AM91">(Y74+U74)/2</f>
        <v>0.00016010314912220775</v>
      </c>
      <c r="AN74" s="6">
        <f t="shared" si="18"/>
        <v>0.0001844889103715976</v>
      </c>
      <c r="AO74" s="6">
        <f t="shared" si="19"/>
        <v>0.0003827855580559147</v>
      </c>
      <c r="AP74" s="6">
        <f aca="true" t="shared" si="52" ref="AP74:AP91">(Z74+X74)/2</f>
        <v>0</v>
      </c>
    </row>
    <row r="75" spans="1:42" ht="11.25">
      <c r="A75" s="38" t="s">
        <v>193</v>
      </c>
      <c r="B75" s="66" t="s">
        <v>52</v>
      </c>
      <c r="C75" s="17" t="s">
        <v>153</v>
      </c>
      <c r="I75" s="169">
        <v>1099.74</v>
      </c>
      <c r="J75" s="169">
        <v>0</v>
      </c>
      <c r="K75" s="169">
        <v>30</v>
      </c>
      <c r="L75" s="169">
        <v>1069.74</v>
      </c>
      <c r="M75" s="146">
        <f>60799-M105</f>
        <v>34097.4</v>
      </c>
      <c r="N75" s="146">
        <v>148</v>
      </c>
      <c r="O75" s="146">
        <v>17</v>
      </c>
      <c r="P75" s="2">
        <v>248064</v>
      </c>
      <c r="Q75" s="17"/>
      <c r="R75" s="17">
        <v>27413267</v>
      </c>
      <c r="T75" s="6">
        <f t="shared" si="35"/>
        <v>0</v>
      </c>
      <c r="U75" s="6">
        <f t="shared" si="36"/>
        <v>0</v>
      </c>
      <c r="V75" s="6">
        <f t="shared" si="37"/>
        <v>0</v>
      </c>
      <c r="W75" s="6">
        <f t="shared" si="38"/>
        <v>0</v>
      </c>
      <c r="X75" s="6">
        <f t="shared" si="39"/>
        <v>0</v>
      </c>
      <c r="Y75" s="6">
        <f t="shared" si="40"/>
        <v>0.11738122481043783</v>
      </c>
      <c r="Z75" s="6">
        <f t="shared" si="41"/>
        <v>0</v>
      </c>
      <c r="AA75" s="6">
        <f t="shared" si="42"/>
        <v>0.005534667311147928</v>
      </c>
      <c r="AB75" s="6">
        <f t="shared" si="43"/>
        <v>0.2709176463437489</v>
      </c>
      <c r="AC75" s="6">
        <f t="shared" si="44"/>
        <v>0.04056375788466119</v>
      </c>
      <c r="AD75" s="6">
        <f t="shared" si="45"/>
        <v>0.0006884611126461933</v>
      </c>
      <c r="AE75" s="6">
        <f t="shared" si="46"/>
        <v>0.0003170931880922182</v>
      </c>
      <c r="AF75" s="6">
        <f t="shared" si="47"/>
        <v>0.04237312527438274</v>
      </c>
      <c r="AG75" s="6">
        <f t="shared" si="48"/>
        <v>0</v>
      </c>
      <c r="AH75" s="6">
        <v>0</v>
      </c>
      <c r="AI75" s="6">
        <v>0</v>
      </c>
      <c r="AJ75" s="6">
        <v>0</v>
      </c>
      <c r="AK75" s="6">
        <f t="shared" si="49"/>
        <v>0.02062610949865369</v>
      </c>
      <c r="AL75" s="6">
        <f t="shared" si="50"/>
        <v>0.002767333655573964</v>
      </c>
      <c r="AM75" s="6">
        <f t="shared" si="51"/>
        <v>0.05869061240521892</v>
      </c>
      <c r="AN75" s="6">
        <f aca="true" t="shared" si="53" ref="AN75:AN91">(X75+AA75)/2</f>
        <v>0.002767333655573964</v>
      </c>
      <c r="AO75" s="6">
        <f aca="true" t="shared" si="54" ref="AO75:AO91">R75/R$93</f>
        <v>0.06763086877634132</v>
      </c>
      <c r="AP75" s="6">
        <f t="shared" si="52"/>
        <v>0</v>
      </c>
    </row>
    <row r="76" spans="1:42" ht="11.25">
      <c r="A76" s="38" t="s">
        <v>193</v>
      </c>
      <c r="B76" s="129" t="s">
        <v>194</v>
      </c>
      <c r="C76" s="52" t="s">
        <v>154</v>
      </c>
      <c r="E76" s="2" t="s">
        <v>280</v>
      </c>
      <c r="I76" s="169"/>
      <c r="J76" s="169" t="s">
        <v>280</v>
      </c>
      <c r="K76" s="169" t="s">
        <v>280</v>
      </c>
      <c r="L76" s="169" t="s">
        <v>280</v>
      </c>
      <c r="M76" s="146">
        <v>236</v>
      </c>
      <c r="N76" s="146">
        <v>0</v>
      </c>
      <c r="O76" s="146">
        <v>0</v>
      </c>
      <c r="P76" s="2" t="s">
        <v>280</v>
      </c>
      <c r="Q76" s="17"/>
      <c r="R76" s="17">
        <v>187408</v>
      </c>
      <c r="T76" s="6">
        <f t="shared" si="35"/>
        <v>0</v>
      </c>
      <c r="U76" s="6">
        <f t="shared" si="36"/>
        <v>0</v>
      </c>
      <c r="V76" s="6">
        <f t="shared" si="37"/>
        <v>0</v>
      </c>
      <c r="W76" s="6">
        <f t="shared" si="38"/>
        <v>0</v>
      </c>
      <c r="X76" s="6">
        <f t="shared" si="39"/>
        <v>0</v>
      </c>
      <c r="Y76" s="6">
        <f t="shared" si="40"/>
        <v>0</v>
      </c>
      <c r="Z76" s="6">
        <f t="shared" si="41"/>
        <v>0</v>
      </c>
      <c r="AA76" s="6">
        <f t="shared" si="42"/>
        <v>0</v>
      </c>
      <c r="AB76" s="6">
        <f t="shared" si="43"/>
        <v>0</v>
      </c>
      <c r="AC76" s="6">
        <f t="shared" si="44"/>
        <v>0.0002807559186559691</v>
      </c>
      <c r="AD76" s="6">
        <f t="shared" si="45"/>
        <v>0</v>
      </c>
      <c r="AE76" s="6">
        <f t="shared" si="46"/>
        <v>0</v>
      </c>
      <c r="AF76" s="6">
        <f t="shared" si="47"/>
        <v>0</v>
      </c>
      <c r="AG76" s="6">
        <f t="shared" si="48"/>
        <v>0</v>
      </c>
      <c r="AH76" s="6">
        <v>0</v>
      </c>
      <c r="AI76" s="6">
        <v>0</v>
      </c>
      <c r="AJ76" s="6">
        <v>0</v>
      </c>
      <c r="AK76" s="6">
        <f t="shared" si="49"/>
        <v>0.00014037795932798455</v>
      </c>
      <c r="AL76" s="6">
        <f t="shared" si="50"/>
        <v>0</v>
      </c>
      <c r="AM76" s="6">
        <f t="shared" si="51"/>
        <v>0</v>
      </c>
      <c r="AN76" s="6">
        <f t="shared" si="53"/>
        <v>0</v>
      </c>
      <c r="AO76" s="6">
        <f t="shared" si="54"/>
        <v>0.00046235152693170704</v>
      </c>
      <c r="AP76" s="6">
        <f t="shared" si="52"/>
        <v>0</v>
      </c>
    </row>
    <row r="77" spans="1:42" ht="11.25">
      <c r="A77" s="38" t="s">
        <v>193</v>
      </c>
      <c r="B77" s="65" t="s">
        <v>53</v>
      </c>
      <c r="C77" s="57" t="s">
        <v>157</v>
      </c>
      <c r="E77" s="2" t="s">
        <v>280</v>
      </c>
      <c r="I77" s="169">
        <v>21.25</v>
      </c>
      <c r="J77" s="169">
        <v>0</v>
      </c>
      <c r="K77" s="169">
        <v>9.45</v>
      </c>
      <c r="L77" s="169">
        <v>11.8</v>
      </c>
      <c r="M77" s="146">
        <v>1971</v>
      </c>
      <c r="N77" s="146">
        <v>5</v>
      </c>
      <c r="O77" s="146">
        <v>546</v>
      </c>
      <c r="P77" s="2">
        <v>6928</v>
      </c>
      <c r="Q77" s="17"/>
      <c r="R77" s="17">
        <v>634042</v>
      </c>
      <c r="T77" s="6">
        <f t="shared" si="35"/>
        <v>0</v>
      </c>
      <c r="U77" s="6">
        <f t="shared" si="36"/>
        <v>0</v>
      </c>
      <c r="V77" s="6">
        <f t="shared" si="37"/>
        <v>0</v>
      </c>
      <c r="W77" s="6">
        <f t="shared" si="38"/>
        <v>0</v>
      </c>
      <c r="X77" s="6">
        <f t="shared" si="39"/>
        <v>0</v>
      </c>
      <c r="Y77" s="6">
        <f t="shared" si="40"/>
        <v>0.0022681279458979433</v>
      </c>
      <c r="Z77" s="6">
        <f t="shared" si="41"/>
        <v>0</v>
      </c>
      <c r="AA77" s="6">
        <f t="shared" si="42"/>
        <v>0.0017434202030115972</v>
      </c>
      <c r="AB77" s="6">
        <f t="shared" si="43"/>
        <v>0.0029884160888218043</v>
      </c>
      <c r="AC77" s="6">
        <f t="shared" si="44"/>
        <v>0.0023447877782665893</v>
      </c>
      <c r="AD77" s="6">
        <f t="shared" si="45"/>
        <v>2.3258821373182204E-05</v>
      </c>
      <c r="AE77" s="6">
        <f t="shared" si="46"/>
        <v>0.010184287099903008</v>
      </c>
      <c r="AF77" s="6">
        <f t="shared" si="47"/>
        <v>0.0011834083619587028</v>
      </c>
      <c r="AG77" s="6">
        <f t="shared" si="48"/>
        <v>0</v>
      </c>
      <c r="AH77" s="6">
        <v>0</v>
      </c>
      <c r="AI77" s="6">
        <v>0</v>
      </c>
      <c r="AJ77" s="6">
        <v>0</v>
      </c>
      <c r="AK77" s="6">
        <f t="shared" si="49"/>
        <v>0.0011840232998198857</v>
      </c>
      <c r="AL77" s="6">
        <f t="shared" si="50"/>
        <v>0.0008717101015057986</v>
      </c>
      <c r="AM77" s="6">
        <f t="shared" si="51"/>
        <v>0.0011340639729489716</v>
      </c>
      <c r="AN77" s="6">
        <f t="shared" si="53"/>
        <v>0.0008717101015057986</v>
      </c>
      <c r="AO77" s="6">
        <f t="shared" si="54"/>
        <v>0.001564235714797839</v>
      </c>
      <c r="AP77" s="6">
        <f t="shared" si="52"/>
        <v>0</v>
      </c>
    </row>
    <row r="78" spans="1:42" ht="11.25">
      <c r="A78" s="38" t="s">
        <v>193</v>
      </c>
      <c r="B78" s="66" t="s">
        <v>54</v>
      </c>
      <c r="C78" s="17" t="s">
        <v>158</v>
      </c>
      <c r="E78" s="2" t="s">
        <v>280</v>
      </c>
      <c r="I78" s="169">
        <v>23.74</v>
      </c>
      <c r="J78" s="169">
        <v>0</v>
      </c>
      <c r="K78" s="169">
        <v>13.24</v>
      </c>
      <c r="L78" s="169">
        <v>10.5</v>
      </c>
      <c r="M78" s="146">
        <v>1348</v>
      </c>
      <c r="N78" s="146">
        <v>0</v>
      </c>
      <c r="O78" s="146">
        <v>13</v>
      </c>
      <c r="P78" s="2">
        <v>15749</v>
      </c>
      <c r="Q78" s="17"/>
      <c r="R78" s="17">
        <v>1075327</v>
      </c>
      <c r="T78" s="6">
        <f t="shared" si="35"/>
        <v>0</v>
      </c>
      <c r="U78" s="6">
        <f t="shared" si="36"/>
        <v>0</v>
      </c>
      <c r="V78" s="6">
        <f t="shared" si="37"/>
        <v>0</v>
      </c>
      <c r="W78" s="6">
        <f t="shared" si="38"/>
        <v>0</v>
      </c>
      <c r="X78" s="6">
        <f t="shared" si="39"/>
        <v>0</v>
      </c>
      <c r="Y78" s="6">
        <f t="shared" si="40"/>
        <v>0.0025338991734408078</v>
      </c>
      <c r="Z78" s="6">
        <f t="shared" si="41"/>
        <v>0</v>
      </c>
      <c r="AA78" s="6">
        <f t="shared" si="42"/>
        <v>0.002442633173319952</v>
      </c>
      <c r="AB78" s="6">
        <f t="shared" si="43"/>
        <v>0.0026591838078499105</v>
      </c>
      <c r="AC78" s="6">
        <f t="shared" si="44"/>
        <v>0.0016036397387637557</v>
      </c>
      <c r="AD78" s="6">
        <f t="shared" si="45"/>
        <v>0</v>
      </c>
      <c r="AE78" s="6">
        <f t="shared" si="46"/>
        <v>0.00024248302618816686</v>
      </c>
      <c r="AF78" s="6">
        <f t="shared" si="47"/>
        <v>0.002690170076860221</v>
      </c>
      <c r="AG78" s="6">
        <f t="shared" si="48"/>
        <v>0</v>
      </c>
      <c r="AH78" s="6">
        <v>0</v>
      </c>
      <c r="AI78" s="6">
        <v>0</v>
      </c>
      <c r="AJ78" s="6">
        <v>0</v>
      </c>
      <c r="AK78" s="6">
        <f t="shared" si="49"/>
        <v>0.0008018198693818779</v>
      </c>
      <c r="AL78" s="6">
        <f t="shared" si="50"/>
        <v>0.001221316586659976</v>
      </c>
      <c r="AM78" s="6">
        <f t="shared" si="51"/>
        <v>0.0012669495867204039</v>
      </c>
      <c r="AN78" s="6">
        <f t="shared" si="53"/>
        <v>0.001221316586659976</v>
      </c>
      <c r="AO78" s="6">
        <f t="shared" si="54"/>
        <v>0.002652923463250724</v>
      </c>
      <c r="AP78" s="6">
        <f t="shared" si="52"/>
        <v>0</v>
      </c>
    </row>
    <row r="79" spans="1:42" ht="11.25">
      <c r="A79" s="38" t="s">
        <v>193</v>
      </c>
      <c r="B79" s="66" t="s">
        <v>55</v>
      </c>
      <c r="C79" s="17" t="s">
        <v>159</v>
      </c>
      <c r="E79" s="2" t="s">
        <v>280</v>
      </c>
      <c r="I79" s="169">
        <v>21</v>
      </c>
      <c r="J79" s="169">
        <v>0</v>
      </c>
      <c r="K79" s="169">
        <v>15</v>
      </c>
      <c r="L79" s="169">
        <v>6</v>
      </c>
      <c r="M79" s="146">
        <v>1763</v>
      </c>
      <c r="N79" s="146">
        <v>663</v>
      </c>
      <c r="O79" s="146">
        <v>69</v>
      </c>
      <c r="P79" s="2">
        <v>13787</v>
      </c>
      <c r="Q79" s="17"/>
      <c r="R79" s="17">
        <v>885953</v>
      </c>
      <c r="T79" s="6">
        <f t="shared" si="35"/>
        <v>0</v>
      </c>
      <c r="U79" s="6">
        <f t="shared" si="36"/>
        <v>0</v>
      </c>
      <c r="V79" s="6">
        <f t="shared" si="37"/>
        <v>0</v>
      </c>
      <c r="W79" s="6">
        <f t="shared" si="38"/>
        <v>0</v>
      </c>
      <c r="X79" s="6">
        <f t="shared" si="39"/>
        <v>0</v>
      </c>
      <c r="Y79" s="6">
        <f t="shared" si="40"/>
        <v>0.0022414440877109084</v>
      </c>
      <c r="Z79" s="6">
        <f t="shared" si="41"/>
        <v>0</v>
      </c>
      <c r="AA79" s="6">
        <f t="shared" si="42"/>
        <v>0.002767333655573964</v>
      </c>
      <c r="AB79" s="6">
        <f t="shared" si="43"/>
        <v>0.0015195336044856631</v>
      </c>
      <c r="AC79" s="6">
        <f t="shared" si="44"/>
        <v>0.0020973418838579386</v>
      </c>
      <c r="AD79" s="6">
        <f t="shared" si="45"/>
        <v>0.0030841197140839605</v>
      </c>
      <c r="AE79" s="6">
        <f t="shared" si="46"/>
        <v>0.0012870252928448857</v>
      </c>
      <c r="AF79" s="6">
        <f t="shared" si="47"/>
        <v>0.0023550304685803457</v>
      </c>
      <c r="AG79" s="6">
        <f t="shared" si="48"/>
        <v>0</v>
      </c>
      <c r="AH79" s="6">
        <v>0</v>
      </c>
      <c r="AI79" s="6">
        <v>0</v>
      </c>
      <c r="AJ79" s="6">
        <v>0</v>
      </c>
      <c r="AK79" s="6">
        <f t="shared" si="49"/>
        <v>0.0025907307989709496</v>
      </c>
      <c r="AL79" s="6">
        <f t="shared" si="50"/>
        <v>0.001383666827786982</v>
      </c>
      <c r="AM79" s="6">
        <f t="shared" si="51"/>
        <v>0.0011207220438554542</v>
      </c>
      <c r="AN79" s="6">
        <f t="shared" si="53"/>
        <v>0.001383666827786982</v>
      </c>
      <c r="AO79" s="6">
        <f t="shared" si="54"/>
        <v>0.0021857216465664573</v>
      </c>
      <c r="AP79" s="6">
        <f t="shared" si="52"/>
        <v>0</v>
      </c>
    </row>
    <row r="80" spans="1:42" ht="11.25">
      <c r="A80" s="38" t="s">
        <v>193</v>
      </c>
      <c r="B80" s="66" t="s">
        <v>56</v>
      </c>
      <c r="C80" s="17" t="s">
        <v>160</v>
      </c>
      <c r="I80" s="169"/>
      <c r="J80" s="169"/>
      <c r="K80" s="169" t="s">
        <v>280</v>
      </c>
      <c r="L80" s="169"/>
      <c r="M80" s="146"/>
      <c r="N80" s="146"/>
      <c r="O80" s="146"/>
      <c r="Q80" s="17"/>
      <c r="R80" s="17">
        <v>73</v>
      </c>
      <c r="T80" s="6">
        <f t="shared" si="35"/>
        <v>0</v>
      </c>
      <c r="U80" s="6">
        <f t="shared" si="36"/>
        <v>0</v>
      </c>
      <c r="V80" s="6">
        <f t="shared" si="37"/>
        <v>0</v>
      </c>
      <c r="W80" s="6">
        <f t="shared" si="38"/>
        <v>0</v>
      </c>
      <c r="X80" s="6">
        <f t="shared" si="39"/>
        <v>0</v>
      </c>
      <c r="Y80" s="6">
        <f t="shared" si="40"/>
        <v>0</v>
      </c>
      <c r="Z80" s="6">
        <f t="shared" si="41"/>
        <v>0</v>
      </c>
      <c r="AA80" s="6">
        <f t="shared" si="42"/>
        <v>0</v>
      </c>
      <c r="AB80" s="6">
        <f t="shared" si="43"/>
        <v>0</v>
      </c>
      <c r="AC80" s="6">
        <f t="shared" si="44"/>
        <v>0</v>
      </c>
      <c r="AD80" s="6">
        <f t="shared" si="45"/>
        <v>0</v>
      </c>
      <c r="AE80" s="6">
        <f t="shared" si="46"/>
        <v>0</v>
      </c>
      <c r="AF80" s="6">
        <f t="shared" si="47"/>
        <v>0</v>
      </c>
      <c r="AG80" s="6">
        <f t="shared" si="48"/>
        <v>0</v>
      </c>
      <c r="AH80" s="6">
        <v>0</v>
      </c>
      <c r="AI80" s="6">
        <v>0</v>
      </c>
      <c r="AJ80" s="6">
        <v>0</v>
      </c>
      <c r="AK80" s="6">
        <f t="shared" si="49"/>
        <v>0</v>
      </c>
      <c r="AL80" s="6">
        <f t="shared" si="50"/>
        <v>0</v>
      </c>
      <c r="AM80" s="6">
        <f t="shared" si="51"/>
        <v>0</v>
      </c>
      <c r="AN80" s="6">
        <f t="shared" si="53"/>
        <v>0</v>
      </c>
      <c r="AO80" s="6">
        <f t="shared" si="54"/>
        <v>1.800972288590381E-07</v>
      </c>
      <c r="AP80" s="6">
        <f t="shared" si="52"/>
        <v>0</v>
      </c>
    </row>
    <row r="81" spans="1:42" ht="11.25">
      <c r="A81" s="38" t="s">
        <v>193</v>
      </c>
      <c r="B81" s="66" t="s">
        <v>57</v>
      </c>
      <c r="C81" s="17" t="s">
        <v>161</v>
      </c>
      <c r="E81" s="2" t="s">
        <v>280</v>
      </c>
      <c r="I81" s="169">
        <v>2.77</v>
      </c>
      <c r="J81" s="169">
        <v>0</v>
      </c>
      <c r="K81" s="169">
        <v>0.97</v>
      </c>
      <c r="L81" s="169">
        <v>1.8</v>
      </c>
      <c r="M81" s="146">
        <v>134</v>
      </c>
      <c r="N81" s="146">
        <v>28</v>
      </c>
      <c r="O81" s="146">
        <v>-1</v>
      </c>
      <c r="P81" s="2" t="s">
        <v>280</v>
      </c>
      <c r="Q81" s="17"/>
      <c r="R81" s="17">
        <v>96234</v>
      </c>
      <c r="T81" s="6">
        <f t="shared" si="35"/>
        <v>0</v>
      </c>
      <c r="U81" s="6">
        <f t="shared" si="36"/>
        <v>0</v>
      </c>
      <c r="V81" s="6">
        <f t="shared" si="37"/>
        <v>0</v>
      </c>
      <c r="W81" s="6">
        <f t="shared" si="38"/>
        <v>0</v>
      </c>
      <c r="X81" s="6">
        <f t="shared" si="39"/>
        <v>0</v>
      </c>
      <c r="Y81" s="6">
        <f t="shared" si="40"/>
        <v>0.00029565714871234366</v>
      </c>
      <c r="Z81" s="6">
        <f t="shared" si="41"/>
        <v>0</v>
      </c>
      <c r="AA81" s="6">
        <f t="shared" si="42"/>
        <v>0.00017895424306044966</v>
      </c>
      <c r="AB81" s="6">
        <f t="shared" si="43"/>
        <v>0.00045586008134569894</v>
      </c>
      <c r="AC81" s="6">
        <f t="shared" si="44"/>
        <v>0.00015941225889788075</v>
      </c>
      <c r="AD81" s="6">
        <f t="shared" si="45"/>
        <v>0.00013024939968982036</v>
      </c>
      <c r="AE81" s="6">
        <f t="shared" si="46"/>
        <v>-1.8652540476012836E-05</v>
      </c>
      <c r="AF81" s="6">
        <f t="shared" si="47"/>
        <v>0</v>
      </c>
      <c r="AG81" s="6">
        <f t="shared" si="48"/>
        <v>0</v>
      </c>
      <c r="AH81" s="6">
        <v>0</v>
      </c>
      <c r="AI81" s="6">
        <v>0</v>
      </c>
      <c r="AJ81" s="6">
        <v>0</v>
      </c>
      <c r="AK81" s="6">
        <f t="shared" si="49"/>
        <v>0.00014483082929385056</v>
      </c>
      <c r="AL81" s="6">
        <f t="shared" si="50"/>
        <v>8.947712153022483E-05</v>
      </c>
      <c r="AM81" s="6">
        <f t="shared" si="51"/>
        <v>0.00014782857435617183</v>
      </c>
      <c r="AN81" s="6">
        <f t="shared" si="53"/>
        <v>8.947712153022483E-05</v>
      </c>
      <c r="AO81" s="6">
        <f t="shared" si="54"/>
        <v>0.00023741748934274893</v>
      </c>
      <c r="AP81" s="6">
        <f t="shared" si="52"/>
        <v>0</v>
      </c>
    </row>
    <row r="82" spans="1:42" ht="11.25">
      <c r="A82" s="38" t="s">
        <v>193</v>
      </c>
      <c r="B82" s="66" t="s">
        <v>58</v>
      </c>
      <c r="C82" s="17" t="s">
        <v>162</v>
      </c>
      <c r="E82" s="2" t="s">
        <v>280</v>
      </c>
      <c r="I82" s="169">
        <v>35.2</v>
      </c>
      <c r="J82" s="169">
        <v>0</v>
      </c>
      <c r="K82" s="169">
        <v>19.2</v>
      </c>
      <c r="L82" s="169">
        <v>16</v>
      </c>
      <c r="M82" s="146">
        <f>19256-M106</f>
        <v>2976.2000000000007</v>
      </c>
      <c r="N82" s="146">
        <f>11355-N106</f>
        <v>665.1000000000004</v>
      </c>
      <c r="O82" s="146">
        <f>0</f>
        <v>0</v>
      </c>
      <c r="P82" s="2">
        <v>11426</v>
      </c>
      <c r="Q82" s="17"/>
      <c r="R82" s="17">
        <v>1537499</v>
      </c>
      <c r="T82" s="6">
        <f t="shared" si="35"/>
        <v>0</v>
      </c>
      <c r="U82" s="6">
        <f t="shared" si="36"/>
        <v>0</v>
      </c>
      <c r="V82" s="6">
        <f t="shared" si="37"/>
        <v>0</v>
      </c>
      <c r="W82" s="6">
        <f t="shared" si="38"/>
        <v>0</v>
      </c>
      <c r="X82" s="6">
        <f t="shared" si="39"/>
        <v>0</v>
      </c>
      <c r="Y82" s="6">
        <f t="shared" si="40"/>
        <v>0.0037570872327344755</v>
      </c>
      <c r="Z82" s="6">
        <f t="shared" si="41"/>
        <v>0</v>
      </c>
      <c r="AA82" s="6">
        <f t="shared" si="42"/>
        <v>0.0035421870791346737</v>
      </c>
      <c r="AB82" s="6">
        <f t="shared" si="43"/>
        <v>0.004052089611961768</v>
      </c>
      <c r="AC82" s="6">
        <f t="shared" si="44"/>
        <v>0.0035406176487453194</v>
      </c>
      <c r="AD82" s="6">
        <f t="shared" si="45"/>
        <v>0.003093888419060699</v>
      </c>
      <c r="AE82" s="6">
        <f t="shared" si="46"/>
        <v>0</v>
      </c>
      <c r="AF82" s="6">
        <f t="shared" si="47"/>
        <v>0.0019517355576992115</v>
      </c>
      <c r="AG82" s="6">
        <f t="shared" si="48"/>
        <v>0</v>
      </c>
      <c r="AH82" s="6">
        <v>0</v>
      </c>
      <c r="AI82" s="6">
        <v>0</v>
      </c>
      <c r="AJ82" s="6">
        <v>0</v>
      </c>
      <c r="AK82" s="6">
        <f t="shared" si="49"/>
        <v>0.003317253033903009</v>
      </c>
      <c r="AL82" s="6">
        <f t="shared" si="50"/>
        <v>0.0017710935395673368</v>
      </c>
      <c r="AM82" s="6">
        <f t="shared" si="51"/>
        <v>0.0018785436163672377</v>
      </c>
      <c r="AN82" s="6">
        <f t="shared" si="53"/>
        <v>0.0017710935395673368</v>
      </c>
      <c r="AO82" s="6">
        <f t="shared" si="54"/>
        <v>0.003793141222925236</v>
      </c>
      <c r="AP82" s="6">
        <f t="shared" si="52"/>
        <v>0</v>
      </c>
    </row>
    <row r="83" spans="1:42" ht="11.25">
      <c r="A83" s="38" t="s">
        <v>193</v>
      </c>
      <c r="B83" s="66" t="s">
        <v>59</v>
      </c>
      <c r="C83" s="17" t="s">
        <v>163</v>
      </c>
      <c r="E83" s="2" t="s">
        <v>280</v>
      </c>
      <c r="I83" s="169">
        <v>9</v>
      </c>
      <c r="J83" s="169">
        <v>0</v>
      </c>
      <c r="K83" s="169">
        <v>6</v>
      </c>
      <c r="L83" s="169">
        <v>3</v>
      </c>
      <c r="M83" s="146">
        <v>389</v>
      </c>
      <c r="N83" s="146">
        <v>13</v>
      </c>
      <c r="O83" s="146">
        <v>5</v>
      </c>
      <c r="P83" s="2" t="s">
        <v>280</v>
      </c>
      <c r="Q83" s="17"/>
      <c r="R83" s="17">
        <v>320476</v>
      </c>
      <c r="T83" s="6">
        <f t="shared" si="35"/>
        <v>0</v>
      </c>
      <c r="U83" s="6">
        <f t="shared" si="36"/>
        <v>0</v>
      </c>
      <c r="V83" s="6">
        <f t="shared" si="37"/>
        <v>0</v>
      </c>
      <c r="W83" s="6">
        <f t="shared" si="38"/>
        <v>0</v>
      </c>
      <c r="X83" s="6">
        <f t="shared" si="39"/>
        <v>0</v>
      </c>
      <c r="Y83" s="6">
        <f t="shared" si="40"/>
        <v>0.0009606188947332465</v>
      </c>
      <c r="Z83" s="6">
        <f t="shared" si="41"/>
        <v>0</v>
      </c>
      <c r="AA83" s="6">
        <f t="shared" si="42"/>
        <v>0.0011069334622295856</v>
      </c>
      <c r="AB83" s="6">
        <f t="shared" si="43"/>
        <v>0.0007597668022428316</v>
      </c>
      <c r="AC83" s="6">
        <f t="shared" si="44"/>
        <v>0.0004627714082931016</v>
      </c>
      <c r="AD83" s="6">
        <f t="shared" si="45"/>
        <v>6.047293557027373E-05</v>
      </c>
      <c r="AE83" s="6">
        <f t="shared" si="46"/>
        <v>9.326270238006417E-05</v>
      </c>
      <c r="AF83" s="6">
        <f t="shared" si="47"/>
        <v>0</v>
      </c>
      <c r="AG83" s="6">
        <f t="shared" si="48"/>
        <v>0</v>
      </c>
      <c r="AH83" s="6">
        <v>0</v>
      </c>
      <c r="AI83" s="6">
        <v>0</v>
      </c>
      <c r="AJ83" s="6">
        <v>0</v>
      </c>
      <c r="AK83" s="6">
        <f t="shared" si="49"/>
        <v>0.0002616221719316877</v>
      </c>
      <c r="AL83" s="6">
        <f t="shared" si="50"/>
        <v>0.0005534667311147928</v>
      </c>
      <c r="AM83" s="6">
        <f t="shared" si="51"/>
        <v>0.00048030944736662324</v>
      </c>
      <c r="AN83" s="6">
        <f t="shared" si="53"/>
        <v>0.0005534667311147928</v>
      </c>
      <c r="AO83" s="6">
        <f t="shared" si="54"/>
        <v>0.0007906416372031383</v>
      </c>
      <c r="AP83" s="6">
        <f t="shared" si="52"/>
        <v>0</v>
      </c>
    </row>
    <row r="84" spans="1:42" ht="11.25">
      <c r="A84" s="38" t="s">
        <v>193</v>
      </c>
      <c r="B84" s="66" t="s">
        <v>60</v>
      </c>
      <c r="C84" s="17" t="s">
        <v>164</v>
      </c>
      <c r="E84" s="2" t="s">
        <v>280</v>
      </c>
      <c r="I84" s="169">
        <v>162.35</v>
      </c>
      <c r="J84" s="169">
        <v>0</v>
      </c>
      <c r="K84" s="169">
        <v>40.9</v>
      </c>
      <c r="L84" s="169">
        <v>121.45</v>
      </c>
      <c r="M84" s="146">
        <v>193</v>
      </c>
      <c r="N84" s="146">
        <v>3</v>
      </c>
      <c r="O84" s="146">
        <v>0</v>
      </c>
      <c r="Q84" s="17"/>
      <c r="R84" s="17">
        <v>101204</v>
      </c>
      <c r="T84" s="6">
        <f t="shared" si="35"/>
        <v>0</v>
      </c>
      <c r="U84" s="6">
        <f t="shared" si="36"/>
        <v>0</v>
      </c>
      <c r="V84" s="6">
        <f t="shared" si="37"/>
        <v>0</v>
      </c>
      <c r="W84" s="6">
        <f t="shared" si="38"/>
        <v>0</v>
      </c>
      <c r="X84" s="6">
        <f t="shared" si="39"/>
        <v>0</v>
      </c>
      <c r="Y84" s="6">
        <f t="shared" si="40"/>
        <v>0.017328497506660285</v>
      </c>
      <c r="Z84" s="6">
        <f t="shared" si="41"/>
        <v>0</v>
      </c>
      <c r="AA84" s="6">
        <f t="shared" si="42"/>
        <v>0.007545596434198341</v>
      </c>
      <c r="AB84" s="6">
        <f t="shared" si="43"/>
        <v>0.030757892710797298</v>
      </c>
      <c r="AC84" s="6">
        <f t="shared" si="44"/>
        <v>0.00022960123856187304</v>
      </c>
      <c r="AD84" s="6">
        <f t="shared" si="45"/>
        <v>1.3955292823909324E-05</v>
      </c>
      <c r="AE84" s="6">
        <f t="shared" si="46"/>
        <v>0</v>
      </c>
      <c r="AF84" s="6">
        <f t="shared" si="47"/>
        <v>0</v>
      </c>
      <c r="AG84" s="6">
        <f t="shared" si="48"/>
        <v>0</v>
      </c>
      <c r="AH84" s="6">
        <v>0</v>
      </c>
      <c r="AI84" s="6">
        <v>0</v>
      </c>
      <c r="AJ84" s="6">
        <v>0</v>
      </c>
      <c r="AK84" s="6">
        <f t="shared" si="49"/>
        <v>0.00012177826569289118</v>
      </c>
      <c r="AL84" s="6">
        <f t="shared" si="50"/>
        <v>0.0037727982170991706</v>
      </c>
      <c r="AM84" s="6">
        <f t="shared" si="51"/>
        <v>0.008664248753330142</v>
      </c>
      <c r="AN84" s="6">
        <f t="shared" si="53"/>
        <v>0.0037727982170991706</v>
      </c>
      <c r="AO84" s="6">
        <f t="shared" si="54"/>
        <v>0.00024967890341712456</v>
      </c>
      <c r="AP84" s="6">
        <f t="shared" si="52"/>
        <v>0</v>
      </c>
    </row>
    <row r="85" spans="1:42" ht="11.25">
      <c r="A85" s="38" t="s">
        <v>191</v>
      </c>
      <c r="B85" s="129" t="s">
        <v>195</v>
      </c>
      <c r="C85" s="52" t="s">
        <v>165</v>
      </c>
      <c r="E85" s="2" t="s">
        <v>280</v>
      </c>
      <c r="I85" s="169">
        <v>38.93</v>
      </c>
      <c r="J85" s="169">
        <v>0</v>
      </c>
      <c r="K85" s="169">
        <v>22</v>
      </c>
      <c r="L85" s="169">
        <v>16.93</v>
      </c>
      <c r="M85" s="146">
        <v>313</v>
      </c>
      <c r="N85" s="146">
        <v>0</v>
      </c>
      <c r="O85" s="146">
        <v>0</v>
      </c>
      <c r="Q85" s="17">
        <v>1</v>
      </c>
      <c r="R85" s="17">
        <v>247551</v>
      </c>
      <c r="T85" s="6">
        <f t="shared" si="35"/>
        <v>0</v>
      </c>
      <c r="U85" s="6">
        <f t="shared" si="36"/>
        <v>0</v>
      </c>
      <c r="V85" s="6">
        <f t="shared" si="37"/>
        <v>0</v>
      </c>
      <c r="W85" s="6">
        <f t="shared" si="38"/>
        <v>0</v>
      </c>
      <c r="X85" s="6">
        <f t="shared" si="39"/>
        <v>0</v>
      </c>
      <c r="Y85" s="6">
        <f t="shared" si="40"/>
        <v>0.004155210396885032</v>
      </c>
      <c r="Z85" s="6">
        <f t="shared" si="41"/>
        <v>0</v>
      </c>
      <c r="AA85" s="6">
        <f t="shared" si="42"/>
        <v>0.004058756028175147</v>
      </c>
      <c r="AB85" s="6">
        <f t="shared" si="43"/>
        <v>0.004287617320657046</v>
      </c>
      <c r="AC85" s="6">
        <f t="shared" si="44"/>
        <v>0.0003723584853360946</v>
      </c>
      <c r="AD85" s="6">
        <f t="shared" si="45"/>
        <v>0</v>
      </c>
      <c r="AE85" s="6">
        <f t="shared" si="46"/>
        <v>0</v>
      </c>
      <c r="AF85" s="6">
        <f t="shared" si="47"/>
        <v>0</v>
      </c>
      <c r="AG85" s="6">
        <f t="shared" si="48"/>
        <v>1</v>
      </c>
      <c r="AH85" s="6">
        <v>0</v>
      </c>
      <c r="AI85" s="6">
        <v>0</v>
      </c>
      <c r="AJ85" s="6">
        <v>0</v>
      </c>
      <c r="AK85" s="6">
        <f t="shared" si="49"/>
        <v>0.0001861792426680473</v>
      </c>
      <c r="AL85" s="6">
        <f t="shared" si="50"/>
        <v>0.0020293780140875736</v>
      </c>
      <c r="AM85" s="6">
        <f t="shared" si="51"/>
        <v>0.002077605198442516</v>
      </c>
      <c r="AN85" s="6">
        <f t="shared" si="53"/>
        <v>0.0020293780140875736</v>
      </c>
      <c r="AO85" s="6">
        <f t="shared" si="54"/>
        <v>0.0006107294397436129</v>
      </c>
      <c r="AP85" s="6">
        <f t="shared" si="52"/>
        <v>0</v>
      </c>
    </row>
    <row r="86" spans="1:42" ht="11.25">
      <c r="A86" s="38" t="s">
        <v>193</v>
      </c>
      <c r="B86" s="128" t="s">
        <v>241</v>
      </c>
      <c r="C86" s="16" t="s">
        <v>244</v>
      </c>
      <c r="I86" s="169">
        <v>0</v>
      </c>
      <c r="J86" s="169"/>
      <c r="K86" s="169"/>
      <c r="L86" s="169"/>
      <c r="M86" s="147"/>
      <c r="N86" s="146"/>
      <c r="O86" s="146"/>
      <c r="Q86" s="17"/>
      <c r="R86" s="173"/>
      <c r="T86" s="6">
        <f t="shared" si="35"/>
        <v>0</v>
      </c>
      <c r="U86" s="6">
        <f t="shared" si="36"/>
        <v>0</v>
      </c>
      <c r="V86" s="6">
        <f t="shared" si="37"/>
        <v>0</v>
      </c>
      <c r="W86" s="6">
        <f t="shared" si="38"/>
        <v>0</v>
      </c>
      <c r="X86" s="6">
        <f t="shared" si="39"/>
        <v>0</v>
      </c>
      <c r="Y86" s="6">
        <f t="shared" si="40"/>
        <v>0</v>
      </c>
      <c r="Z86" s="6">
        <f t="shared" si="41"/>
        <v>0</v>
      </c>
      <c r="AA86" s="6">
        <f t="shared" si="42"/>
        <v>0</v>
      </c>
      <c r="AB86" s="6">
        <f t="shared" si="43"/>
        <v>0</v>
      </c>
      <c r="AC86" s="6">
        <f t="shared" si="44"/>
        <v>0</v>
      </c>
      <c r="AD86" s="6">
        <f t="shared" si="45"/>
        <v>0</v>
      </c>
      <c r="AE86" s="6">
        <f t="shared" si="46"/>
        <v>0</v>
      </c>
      <c r="AF86" s="6">
        <f t="shared" si="47"/>
        <v>0</v>
      </c>
      <c r="AG86" s="6">
        <f t="shared" si="48"/>
        <v>0</v>
      </c>
      <c r="AH86" s="6">
        <v>0</v>
      </c>
      <c r="AI86" s="6">
        <v>0</v>
      </c>
      <c r="AJ86" s="6">
        <v>0</v>
      </c>
      <c r="AK86" s="6">
        <f t="shared" si="49"/>
        <v>0</v>
      </c>
      <c r="AL86" s="6">
        <f t="shared" si="50"/>
        <v>0</v>
      </c>
      <c r="AM86" s="6">
        <f t="shared" si="51"/>
        <v>0</v>
      </c>
      <c r="AN86" s="6">
        <f t="shared" si="53"/>
        <v>0</v>
      </c>
      <c r="AO86" s="6">
        <f t="shared" si="54"/>
        <v>0</v>
      </c>
      <c r="AP86" s="6">
        <f t="shared" si="52"/>
        <v>0</v>
      </c>
    </row>
    <row r="87" spans="1:42" ht="11.25">
      <c r="A87" s="38" t="s">
        <v>193</v>
      </c>
      <c r="B87" s="68" t="s">
        <v>242</v>
      </c>
      <c r="C87" s="17" t="s">
        <v>245</v>
      </c>
      <c r="I87" s="169">
        <v>0</v>
      </c>
      <c r="J87" s="169"/>
      <c r="K87" s="169"/>
      <c r="L87" s="169"/>
      <c r="M87" s="147"/>
      <c r="N87" s="146"/>
      <c r="O87" s="146"/>
      <c r="Q87" s="17"/>
      <c r="R87" s="173"/>
      <c r="T87" s="6">
        <f t="shared" si="35"/>
        <v>0</v>
      </c>
      <c r="U87" s="6">
        <f t="shared" si="36"/>
        <v>0</v>
      </c>
      <c r="V87" s="6">
        <f t="shared" si="37"/>
        <v>0</v>
      </c>
      <c r="W87" s="6">
        <f t="shared" si="38"/>
        <v>0</v>
      </c>
      <c r="X87" s="6">
        <f t="shared" si="39"/>
        <v>0</v>
      </c>
      <c r="Y87" s="6">
        <f t="shared" si="40"/>
        <v>0</v>
      </c>
      <c r="Z87" s="6">
        <f t="shared" si="41"/>
        <v>0</v>
      </c>
      <c r="AA87" s="6">
        <f t="shared" si="42"/>
        <v>0</v>
      </c>
      <c r="AB87" s="6">
        <f t="shared" si="43"/>
        <v>0</v>
      </c>
      <c r="AC87" s="6">
        <f t="shared" si="44"/>
        <v>0</v>
      </c>
      <c r="AD87" s="6">
        <f t="shared" si="45"/>
        <v>0</v>
      </c>
      <c r="AE87" s="6">
        <f t="shared" si="46"/>
        <v>0</v>
      </c>
      <c r="AF87" s="6">
        <f t="shared" si="47"/>
        <v>0</v>
      </c>
      <c r="AG87" s="6">
        <f t="shared" si="48"/>
        <v>0</v>
      </c>
      <c r="AH87" s="6">
        <v>0</v>
      </c>
      <c r="AI87" s="6">
        <v>0</v>
      </c>
      <c r="AJ87" s="6">
        <v>0</v>
      </c>
      <c r="AK87" s="6">
        <f t="shared" si="49"/>
        <v>0</v>
      </c>
      <c r="AL87" s="6">
        <f t="shared" si="50"/>
        <v>0</v>
      </c>
      <c r="AM87" s="6">
        <f t="shared" si="51"/>
        <v>0</v>
      </c>
      <c r="AN87" s="6">
        <f t="shared" si="53"/>
        <v>0</v>
      </c>
      <c r="AO87" s="6">
        <f t="shared" si="54"/>
        <v>0</v>
      </c>
      <c r="AP87" s="6">
        <f t="shared" si="52"/>
        <v>0</v>
      </c>
    </row>
    <row r="88" spans="1:42" ht="11.25">
      <c r="A88" s="38" t="s">
        <v>193</v>
      </c>
      <c r="B88" s="68" t="s">
        <v>243</v>
      </c>
      <c r="C88" s="17" t="s">
        <v>246</v>
      </c>
      <c r="I88" s="169">
        <v>0</v>
      </c>
      <c r="J88" s="169"/>
      <c r="K88" s="169"/>
      <c r="L88" s="169"/>
      <c r="M88" s="147"/>
      <c r="N88" s="146"/>
      <c r="O88" s="146"/>
      <c r="Q88" s="17"/>
      <c r="R88" s="173"/>
      <c r="T88" s="6">
        <f t="shared" si="35"/>
        <v>0</v>
      </c>
      <c r="U88" s="6">
        <f t="shared" si="36"/>
        <v>0</v>
      </c>
      <c r="V88" s="6">
        <f t="shared" si="37"/>
        <v>0</v>
      </c>
      <c r="W88" s="6">
        <f t="shared" si="38"/>
        <v>0</v>
      </c>
      <c r="X88" s="6">
        <f t="shared" si="39"/>
        <v>0</v>
      </c>
      <c r="Y88" s="6">
        <f t="shared" si="40"/>
        <v>0</v>
      </c>
      <c r="Z88" s="6">
        <f t="shared" si="41"/>
        <v>0</v>
      </c>
      <c r="AA88" s="6">
        <f t="shared" si="42"/>
        <v>0</v>
      </c>
      <c r="AB88" s="6">
        <f t="shared" si="43"/>
        <v>0</v>
      </c>
      <c r="AC88" s="6">
        <f t="shared" si="44"/>
        <v>0</v>
      </c>
      <c r="AD88" s="6">
        <f t="shared" si="45"/>
        <v>0</v>
      </c>
      <c r="AE88" s="6">
        <f t="shared" si="46"/>
        <v>0</v>
      </c>
      <c r="AF88" s="6">
        <f t="shared" si="47"/>
        <v>0</v>
      </c>
      <c r="AG88" s="6">
        <f t="shared" si="48"/>
        <v>0</v>
      </c>
      <c r="AH88" s="6">
        <v>0</v>
      </c>
      <c r="AI88" s="6">
        <v>0</v>
      </c>
      <c r="AJ88" s="6">
        <v>0</v>
      </c>
      <c r="AK88" s="6">
        <f t="shared" si="49"/>
        <v>0</v>
      </c>
      <c r="AL88" s="6">
        <f t="shared" si="50"/>
        <v>0</v>
      </c>
      <c r="AM88" s="6">
        <f t="shared" si="51"/>
        <v>0</v>
      </c>
      <c r="AN88" s="6">
        <f t="shared" si="53"/>
        <v>0</v>
      </c>
      <c r="AO88" s="6">
        <f t="shared" si="54"/>
        <v>0</v>
      </c>
      <c r="AP88" s="6">
        <f t="shared" si="52"/>
        <v>0</v>
      </c>
    </row>
    <row r="89" spans="1:42" ht="11.25">
      <c r="A89" s="38" t="s">
        <v>193</v>
      </c>
      <c r="B89" s="66" t="s">
        <v>61</v>
      </c>
      <c r="C89" s="17" t="s">
        <v>166</v>
      </c>
      <c r="E89" s="2" t="s">
        <v>280</v>
      </c>
      <c r="I89" s="169"/>
      <c r="J89" s="169" t="s">
        <v>280</v>
      </c>
      <c r="K89" s="169" t="s">
        <v>280</v>
      </c>
      <c r="L89" s="169" t="s">
        <v>280</v>
      </c>
      <c r="M89" s="146">
        <v>1876</v>
      </c>
      <c r="N89" s="146">
        <v>0</v>
      </c>
      <c r="O89" s="146">
        <v>0</v>
      </c>
      <c r="P89" s="2" t="s">
        <v>280</v>
      </c>
      <c r="Q89" s="17"/>
      <c r="R89" s="173">
        <v>0</v>
      </c>
      <c r="T89" s="6">
        <f t="shared" si="35"/>
        <v>0</v>
      </c>
      <c r="U89" s="6">
        <f t="shared" si="36"/>
        <v>0</v>
      </c>
      <c r="V89" s="6">
        <f t="shared" si="37"/>
        <v>0</v>
      </c>
      <c r="W89" s="6">
        <f t="shared" si="38"/>
        <v>0</v>
      </c>
      <c r="X89" s="6">
        <f t="shared" si="39"/>
        <v>0</v>
      </c>
      <c r="Y89" s="6">
        <f t="shared" si="40"/>
        <v>0</v>
      </c>
      <c r="Z89" s="6">
        <f t="shared" si="41"/>
        <v>0</v>
      </c>
      <c r="AA89" s="6">
        <f t="shared" si="42"/>
        <v>0</v>
      </c>
      <c r="AB89" s="6">
        <f t="shared" si="43"/>
        <v>0</v>
      </c>
      <c r="AC89" s="6">
        <f t="shared" si="44"/>
        <v>0.002231771624570331</v>
      </c>
      <c r="AD89" s="6">
        <f t="shared" si="45"/>
        <v>0</v>
      </c>
      <c r="AE89" s="6">
        <f t="shared" si="46"/>
        <v>0</v>
      </c>
      <c r="AF89" s="6">
        <f t="shared" si="47"/>
        <v>0</v>
      </c>
      <c r="AG89" s="6">
        <f t="shared" si="48"/>
        <v>0</v>
      </c>
      <c r="AH89" s="6">
        <v>0</v>
      </c>
      <c r="AI89" s="6">
        <v>0</v>
      </c>
      <c r="AJ89" s="6">
        <v>0</v>
      </c>
      <c r="AK89" s="6">
        <f t="shared" si="49"/>
        <v>0.0011158858122851654</v>
      </c>
      <c r="AL89" s="6">
        <f t="shared" si="50"/>
        <v>0</v>
      </c>
      <c r="AM89" s="6">
        <f t="shared" si="51"/>
        <v>0</v>
      </c>
      <c r="AN89" s="6">
        <f t="shared" si="53"/>
        <v>0</v>
      </c>
      <c r="AO89" s="6">
        <f t="shared" si="54"/>
        <v>0</v>
      </c>
      <c r="AP89" s="6">
        <f t="shared" si="52"/>
        <v>0</v>
      </c>
    </row>
    <row r="90" spans="1:42" ht="11.25">
      <c r="A90" s="38" t="s">
        <v>193</v>
      </c>
      <c r="B90" s="66" t="s">
        <v>62</v>
      </c>
      <c r="C90" s="17" t="s">
        <v>167</v>
      </c>
      <c r="E90" s="2" t="s">
        <v>280</v>
      </c>
      <c r="I90" s="169"/>
      <c r="J90" s="169" t="s">
        <v>280</v>
      </c>
      <c r="K90" s="169" t="s">
        <v>280</v>
      </c>
      <c r="L90" s="169" t="s">
        <v>280</v>
      </c>
      <c r="M90" s="146">
        <v>900</v>
      </c>
      <c r="N90" s="146">
        <v>0</v>
      </c>
      <c r="O90" s="146">
        <v>0</v>
      </c>
      <c r="P90" s="2" t="s">
        <v>280</v>
      </c>
      <c r="Q90" s="17"/>
      <c r="R90" s="173">
        <v>0</v>
      </c>
      <c r="T90" s="6">
        <f t="shared" si="35"/>
        <v>0</v>
      </c>
      <c r="U90" s="6">
        <f t="shared" si="36"/>
        <v>0</v>
      </c>
      <c r="V90" s="6">
        <f t="shared" si="37"/>
        <v>0</v>
      </c>
      <c r="W90" s="6">
        <f t="shared" si="38"/>
        <v>0</v>
      </c>
      <c r="X90" s="6">
        <f t="shared" si="39"/>
        <v>0</v>
      </c>
      <c r="Y90" s="6">
        <f t="shared" si="40"/>
        <v>0</v>
      </c>
      <c r="Z90" s="6">
        <f t="shared" si="41"/>
        <v>0</v>
      </c>
      <c r="AA90" s="6">
        <f t="shared" si="42"/>
        <v>0</v>
      </c>
      <c r="AB90" s="6">
        <f t="shared" si="43"/>
        <v>0</v>
      </c>
      <c r="AC90" s="6">
        <f t="shared" si="44"/>
        <v>0.0010706793508066619</v>
      </c>
      <c r="AD90" s="6">
        <f t="shared" si="45"/>
        <v>0</v>
      </c>
      <c r="AE90" s="6">
        <f t="shared" si="46"/>
        <v>0</v>
      </c>
      <c r="AF90" s="6">
        <f t="shared" si="47"/>
        <v>0</v>
      </c>
      <c r="AG90" s="6">
        <f t="shared" si="48"/>
        <v>0</v>
      </c>
      <c r="AH90" s="6">
        <v>0</v>
      </c>
      <c r="AI90" s="6">
        <v>0</v>
      </c>
      <c r="AJ90" s="6">
        <v>0</v>
      </c>
      <c r="AK90" s="6">
        <f t="shared" si="49"/>
        <v>0.0005353396754033309</v>
      </c>
      <c r="AL90" s="6">
        <f t="shared" si="50"/>
        <v>0</v>
      </c>
      <c r="AM90" s="6">
        <f t="shared" si="51"/>
        <v>0</v>
      </c>
      <c r="AN90" s="6">
        <f t="shared" si="53"/>
        <v>0</v>
      </c>
      <c r="AO90" s="6">
        <f t="shared" si="54"/>
        <v>0</v>
      </c>
      <c r="AP90" s="6">
        <f t="shared" si="52"/>
        <v>0</v>
      </c>
    </row>
    <row r="91" spans="1:42" ht="11.25">
      <c r="A91" s="83" t="s">
        <v>193</v>
      </c>
      <c r="B91" s="66" t="s">
        <v>63</v>
      </c>
      <c r="C91" s="17" t="s">
        <v>168</v>
      </c>
      <c r="I91" s="169">
        <v>0</v>
      </c>
      <c r="J91" s="169"/>
      <c r="K91" s="169"/>
      <c r="L91" s="169"/>
      <c r="M91" s="146">
        <v>6036</v>
      </c>
      <c r="N91" s="146"/>
      <c r="O91" s="146"/>
      <c r="Q91" s="17"/>
      <c r="R91" s="173">
        <v>3358900</v>
      </c>
      <c r="T91" s="6">
        <f t="shared" si="35"/>
        <v>0</v>
      </c>
      <c r="U91" s="6">
        <f t="shared" si="36"/>
        <v>0</v>
      </c>
      <c r="V91" s="6">
        <f t="shared" si="37"/>
        <v>0</v>
      </c>
      <c r="W91" s="6">
        <f t="shared" si="38"/>
        <v>0</v>
      </c>
      <c r="X91" s="6">
        <f t="shared" si="39"/>
        <v>0</v>
      </c>
      <c r="Y91" s="6">
        <f t="shared" si="40"/>
        <v>0</v>
      </c>
      <c r="Z91" s="6">
        <f t="shared" si="41"/>
        <v>0</v>
      </c>
      <c r="AA91" s="6">
        <f t="shared" si="42"/>
        <v>0</v>
      </c>
      <c r="AB91" s="6">
        <f t="shared" si="43"/>
        <v>0</v>
      </c>
      <c r="AC91" s="6">
        <f t="shared" si="44"/>
        <v>0.007180689512743345</v>
      </c>
      <c r="AD91" s="6">
        <f t="shared" si="45"/>
        <v>0</v>
      </c>
      <c r="AE91" s="6">
        <f t="shared" si="46"/>
        <v>0</v>
      </c>
      <c r="AF91" s="6">
        <f t="shared" si="47"/>
        <v>0</v>
      </c>
      <c r="AG91" s="6">
        <f t="shared" si="48"/>
        <v>0</v>
      </c>
      <c r="AH91" s="6">
        <v>0</v>
      </c>
      <c r="AI91" s="6">
        <v>0</v>
      </c>
      <c r="AJ91" s="6">
        <v>0</v>
      </c>
      <c r="AK91" s="6">
        <f t="shared" si="49"/>
        <v>0.0035903447563716724</v>
      </c>
      <c r="AL91" s="6">
        <f t="shared" si="50"/>
        <v>0</v>
      </c>
      <c r="AM91" s="6">
        <f t="shared" si="51"/>
        <v>0</v>
      </c>
      <c r="AN91" s="6">
        <f t="shared" si="53"/>
        <v>0</v>
      </c>
      <c r="AO91" s="6">
        <f t="shared" si="54"/>
        <v>0.008286692904309905</v>
      </c>
      <c r="AP91" s="6">
        <f t="shared" si="52"/>
        <v>0</v>
      </c>
    </row>
    <row r="92" spans="4:41" ht="11.25">
      <c r="D92" s="14"/>
      <c r="E92" s="14"/>
      <c r="F92" s="14"/>
      <c r="G92" s="14"/>
      <c r="H92" s="14"/>
      <c r="I92" s="82"/>
      <c r="J92" s="82"/>
      <c r="K92" s="82"/>
      <c r="L92" s="82"/>
      <c r="M92" s="112"/>
      <c r="N92" s="112"/>
      <c r="O92" s="112"/>
      <c r="P92" s="46"/>
      <c r="Q92" s="17"/>
      <c r="R92" s="14"/>
      <c r="S92" s="14"/>
      <c r="T92" s="14"/>
      <c r="U92" s="14"/>
      <c r="V92" s="14"/>
      <c r="W92" s="14"/>
      <c r="AO92" s="6"/>
    </row>
    <row r="93" spans="3:42" ht="11.25">
      <c r="C93" s="2" t="s">
        <v>173</v>
      </c>
      <c r="D93" s="34">
        <f>SUM(D10:D91)</f>
        <v>1115530</v>
      </c>
      <c r="E93" s="34">
        <f aca="true" t="shared" si="55" ref="E93:Q93">SUM(E10:E91)</f>
        <v>37684</v>
      </c>
      <c r="F93" s="34">
        <f t="shared" si="55"/>
        <v>7010</v>
      </c>
      <c r="G93" s="34">
        <f t="shared" si="55"/>
        <v>28114</v>
      </c>
      <c r="H93" s="34">
        <f t="shared" si="55"/>
        <v>9570</v>
      </c>
      <c r="I93" s="34">
        <f t="shared" si="55"/>
        <v>9368.960000000003</v>
      </c>
      <c r="J93" s="34">
        <f t="shared" si="55"/>
        <v>1887.84</v>
      </c>
      <c r="K93" s="34">
        <f t="shared" si="55"/>
        <v>5420.379999999999</v>
      </c>
      <c r="L93" s="34">
        <f t="shared" si="55"/>
        <v>3948.5800000000004</v>
      </c>
      <c r="M93" s="121">
        <f t="shared" si="55"/>
        <v>840587.7999999999</v>
      </c>
      <c r="N93" s="121">
        <f t="shared" si="55"/>
        <v>214972.2</v>
      </c>
      <c r="O93" s="121">
        <f t="shared" si="55"/>
        <v>53611.99999999999</v>
      </c>
      <c r="P93" s="34">
        <f t="shared" si="55"/>
        <v>5854276.7</v>
      </c>
      <c r="Q93" s="35">
        <f t="shared" si="55"/>
        <v>1</v>
      </c>
      <c r="R93" s="34">
        <f>SUM(R10:R91)</f>
        <v>405336608.8</v>
      </c>
      <c r="S93" s="14"/>
      <c r="T93" s="77">
        <f aca="true" t="shared" si="56" ref="T93:AP93">SUM(T10:T92)</f>
        <v>1</v>
      </c>
      <c r="U93" s="77">
        <f t="shared" si="56"/>
        <v>0.9999999999999999</v>
      </c>
      <c r="V93" s="77">
        <f t="shared" si="56"/>
        <v>1</v>
      </c>
      <c r="W93" s="77">
        <f t="shared" si="56"/>
        <v>1</v>
      </c>
      <c r="X93" s="6">
        <f t="shared" si="56"/>
        <v>0.9999999999999999</v>
      </c>
      <c r="Y93" s="6">
        <f t="shared" si="56"/>
        <v>0.9999999999999999</v>
      </c>
      <c r="Z93" s="6">
        <f t="shared" si="56"/>
        <v>1</v>
      </c>
      <c r="AA93" s="6">
        <f t="shared" si="56"/>
        <v>1.0000000000000002</v>
      </c>
      <c r="AB93" s="6">
        <f t="shared" si="56"/>
        <v>1.0000000000000002</v>
      </c>
      <c r="AC93" s="6">
        <f t="shared" si="56"/>
        <v>1.0000000000000002</v>
      </c>
      <c r="AD93" s="6">
        <f t="shared" si="56"/>
        <v>1.0000000000000002</v>
      </c>
      <c r="AE93" s="6">
        <f t="shared" si="56"/>
        <v>1.0000000000000002</v>
      </c>
      <c r="AF93" s="6">
        <f t="shared" si="56"/>
        <v>1.0000000000000002</v>
      </c>
      <c r="AG93" s="6">
        <f t="shared" si="56"/>
        <v>1</v>
      </c>
      <c r="AH93" s="6">
        <f>SUM(AH10:AH92)</f>
        <v>1.0000000000000002</v>
      </c>
      <c r="AI93" s="6">
        <f t="shared" si="56"/>
        <v>1</v>
      </c>
      <c r="AJ93" s="6">
        <f t="shared" si="56"/>
        <v>1</v>
      </c>
      <c r="AK93" s="6">
        <f t="shared" si="56"/>
        <v>1.0000000000000002</v>
      </c>
      <c r="AL93" s="6">
        <f t="shared" si="56"/>
        <v>1</v>
      </c>
      <c r="AM93" s="6">
        <f t="shared" si="56"/>
        <v>0.9999999999999999</v>
      </c>
      <c r="AN93" s="6">
        <f t="shared" si="56"/>
        <v>1.0000000000000002</v>
      </c>
      <c r="AO93" s="6">
        <f t="shared" si="56"/>
        <v>0.9999999999999997</v>
      </c>
      <c r="AP93" s="6">
        <f t="shared" si="56"/>
        <v>0.9999999999999999</v>
      </c>
    </row>
    <row r="94" spans="4:42" ht="11.25">
      <c r="D94" s="14"/>
      <c r="E94" s="14"/>
      <c r="F94" s="14"/>
      <c r="G94" s="14"/>
      <c r="H94" s="14"/>
      <c r="I94" s="82"/>
      <c r="J94" s="82"/>
      <c r="K94" s="82"/>
      <c r="L94" s="82"/>
      <c r="M94" s="14"/>
      <c r="N94" s="14"/>
      <c r="O94" s="14"/>
      <c r="P94" s="14"/>
      <c r="Q94" s="35"/>
      <c r="R94" s="174"/>
      <c r="T94" s="6"/>
      <c r="U94" s="6"/>
      <c r="V94" s="6"/>
      <c r="W94" s="6"/>
      <c r="X94" s="6"/>
      <c r="Y94" s="6"/>
      <c r="Z94" s="6"/>
      <c r="AA94" s="6"/>
      <c r="AB94" s="6"/>
      <c r="AC94" s="6"/>
      <c r="AD94" s="6"/>
      <c r="AE94" s="6"/>
      <c r="AF94" s="6"/>
      <c r="AG94" s="6"/>
      <c r="AH94" s="6"/>
      <c r="AI94" s="6"/>
      <c r="AJ94" s="6"/>
      <c r="AK94" s="6"/>
      <c r="AL94" s="6"/>
      <c r="AM94" s="6"/>
      <c r="AN94" s="6"/>
      <c r="AO94" s="11"/>
      <c r="AP94" s="11"/>
    </row>
    <row r="95" spans="4:42" ht="11.25">
      <c r="D95" s="14"/>
      <c r="E95" s="14"/>
      <c r="F95" s="14"/>
      <c r="G95" s="14"/>
      <c r="H95" s="14"/>
      <c r="I95" s="82"/>
      <c r="J95" s="82"/>
      <c r="K95" s="82"/>
      <c r="L95" s="82"/>
      <c r="M95" s="14"/>
      <c r="N95" s="14"/>
      <c r="O95" s="14"/>
      <c r="P95" s="14"/>
      <c r="Q95" s="17"/>
      <c r="R95" s="17"/>
      <c r="T95" s="6"/>
      <c r="U95" s="6"/>
      <c r="V95" s="6"/>
      <c r="W95" s="6"/>
      <c r="X95" s="6"/>
      <c r="Y95" s="6"/>
      <c r="Z95" s="6"/>
      <c r="AA95" s="6"/>
      <c r="AB95" s="6"/>
      <c r="AC95" s="6"/>
      <c r="AD95" s="6"/>
      <c r="AE95" s="6"/>
      <c r="AF95" s="6"/>
      <c r="AG95" s="6"/>
      <c r="AH95" s="6"/>
      <c r="AI95" s="6"/>
      <c r="AJ95" s="6"/>
      <c r="AK95" s="6"/>
      <c r="AL95" s="6"/>
      <c r="AM95" s="6"/>
      <c r="AN95" s="6"/>
      <c r="AO95" s="11"/>
      <c r="AP95" s="11"/>
    </row>
    <row r="96" spans="4:42" ht="11.25">
      <c r="D96" s="14"/>
      <c r="E96" s="14"/>
      <c r="F96" s="14"/>
      <c r="G96" s="14"/>
      <c r="H96" s="14"/>
      <c r="I96" s="82"/>
      <c r="J96" s="82"/>
      <c r="K96" s="82"/>
      <c r="L96" s="82"/>
      <c r="M96" s="14"/>
      <c r="N96" s="14"/>
      <c r="O96" s="14"/>
      <c r="P96" s="14"/>
      <c r="Q96" s="17"/>
      <c r="R96" s="17"/>
      <c r="T96" s="6"/>
      <c r="U96" s="6"/>
      <c r="V96" s="6"/>
      <c r="W96" s="6"/>
      <c r="X96" s="6"/>
      <c r="Y96" s="6"/>
      <c r="Z96" s="6"/>
      <c r="AA96" s="6"/>
      <c r="AB96" s="6"/>
      <c r="AC96" s="6"/>
      <c r="AD96" s="6"/>
      <c r="AE96" s="6"/>
      <c r="AF96" s="6"/>
      <c r="AG96" s="6"/>
      <c r="AH96" s="6"/>
      <c r="AI96" s="6"/>
      <c r="AJ96" s="6"/>
      <c r="AK96" s="6"/>
      <c r="AL96" s="6"/>
      <c r="AM96" s="6"/>
      <c r="AN96" s="6"/>
      <c r="AO96" s="11"/>
      <c r="AP96" s="11"/>
    </row>
    <row r="97" spans="4:42" ht="11.25">
      <c r="D97" s="15"/>
      <c r="E97" s="15"/>
      <c r="F97" s="15"/>
      <c r="G97" s="15"/>
      <c r="H97" s="15"/>
      <c r="I97" s="84"/>
      <c r="J97" s="84"/>
      <c r="K97" s="84"/>
      <c r="L97" s="84"/>
      <c r="M97" s="15"/>
      <c r="N97" s="15"/>
      <c r="O97" s="15"/>
      <c r="P97" s="15"/>
      <c r="Q97" s="52"/>
      <c r="R97" s="52"/>
      <c r="T97" s="6"/>
      <c r="U97" s="6"/>
      <c r="V97" s="6"/>
      <c r="W97" s="6"/>
      <c r="X97" s="6"/>
      <c r="Y97" s="6"/>
      <c r="Z97" s="6"/>
      <c r="AA97" s="6"/>
      <c r="AB97" s="6"/>
      <c r="AC97" s="6"/>
      <c r="AD97" s="6"/>
      <c r="AE97" s="6"/>
      <c r="AF97" s="6"/>
      <c r="AG97" s="6"/>
      <c r="AH97" s="6"/>
      <c r="AI97" s="6"/>
      <c r="AJ97" s="6"/>
      <c r="AK97" s="6"/>
      <c r="AL97" s="6"/>
      <c r="AM97" s="6"/>
      <c r="AN97" s="6"/>
      <c r="AO97" s="11"/>
      <c r="AP97" s="11"/>
    </row>
    <row r="98" spans="1:3" ht="11.25">
      <c r="A98" s="14"/>
      <c r="B98" s="14"/>
      <c r="C98" s="14"/>
    </row>
    <row r="99" spans="1:43" ht="11.25">
      <c r="A99" s="14"/>
      <c r="B99" s="14"/>
      <c r="C99" s="14"/>
      <c r="AQ99" s="171" t="s">
        <v>289</v>
      </c>
    </row>
    <row r="100" spans="1:16" ht="11.25">
      <c r="A100" s="1"/>
      <c r="B100" s="1"/>
      <c r="C100" s="1"/>
      <c r="I100" s="64"/>
      <c r="J100" s="64"/>
      <c r="K100" s="64"/>
      <c r="L100" s="64"/>
      <c r="M100" s="63"/>
      <c r="N100" s="63"/>
      <c r="O100" s="63"/>
      <c r="P100" s="63"/>
    </row>
    <row r="101" spans="1:15" ht="11.25">
      <c r="A101" s="1"/>
      <c r="B101" s="3"/>
      <c r="C101" s="1"/>
      <c r="D101" s="3"/>
      <c r="E101" s="3"/>
      <c r="F101" s="3"/>
      <c r="G101" s="3"/>
      <c r="H101" s="3"/>
      <c r="I101" s="69"/>
      <c r="J101" s="69"/>
      <c r="K101" s="69"/>
      <c r="L101" s="69"/>
      <c r="M101" s="3"/>
      <c r="N101" s="3"/>
      <c r="O101" s="3"/>
    </row>
    <row r="102" spans="1:43" ht="11.25">
      <c r="A102" s="1"/>
      <c r="B102" s="1"/>
      <c r="C102" s="1"/>
      <c r="I102" s="64"/>
      <c r="J102" s="64"/>
      <c r="K102" s="64"/>
      <c r="L102" s="64"/>
      <c r="M102" s="5" t="s">
        <v>290</v>
      </c>
      <c r="N102" s="3"/>
      <c r="O102" s="3"/>
      <c r="P102" s="3"/>
      <c r="Q102" s="12"/>
      <c r="AO102" s="9"/>
      <c r="AP102" s="66" t="s">
        <v>0</v>
      </c>
      <c r="AQ102" s="66" t="s">
        <v>66</v>
      </c>
    </row>
    <row r="103" spans="1:43" ht="11.25">
      <c r="A103" s="1"/>
      <c r="B103" s="1"/>
      <c r="C103" s="1"/>
      <c r="I103" s="1" t="s">
        <v>251</v>
      </c>
      <c r="J103" s="5"/>
      <c r="K103" s="5"/>
      <c r="M103" s="5"/>
      <c r="N103" s="3"/>
      <c r="O103" s="3"/>
      <c r="P103" s="3"/>
      <c r="Q103" s="12"/>
      <c r="AO103" s="9"/>
      <c r="AP103" s="66" t="s">
        <v>1</v>
      </c>
      <c r="AQ103" s="66" t="s">
        <v>202</v>
      </c>
    </row>
    <row r="104" spans="1:43" ht="11.25">
      <c r="A104" s="1"/>
      <c r="B104" s="1"/>
      <c r="C104" s="1"/>
      <c r="D104" s="3"/>
      <c r="I104" s="1" t="s">
        <v>43</v>
      </c>
      <c r="J104" s="5" t="s">
        <v>88</v>
      </c>
      <c r="K104" s="5"/>
      <c r="M104" s="90">
        <v>5031.7</v>
      </c>
      <c r="N104" s="90">
        <v>1525.1</v>
      </c>
      <c r="O104" s="90">
        <v>340.1</v>
      </c>
      <c r="P104" s="3"/>
      <c r="Q104" s="12"/>
      <c r="AO104" s="9"/>
      <c r="AP104" s="66" t="s">
        <v>2</v>
      </c>
      <c r="AQ104" s="66" t="s">
        <v>68</v>
      </c>
    </row>
    <row r="105" spans="1:43" ht="11.25">
      <c r="A105" s="1"/>
      <c r="B105" s="1"/>
      <c r="C105" s="1"/>
      <c r="D105" s="3"/>
      <c r="I105" s="1" t="s">
        <v>196</v>
      </c>
      <c r="J105" s="5" t="s">
        <v>197</v>
      </c>
      <c r="K105" s="5"/>
      <c r="M105" s="90">
        <v>26701.6</v>
      </c>
      <c r="N105" s="3"/>
      <c r="O105" s="3"/>
      <c r="P105" s="3"/>
      <c r="Q105" s="12"/>
      <c r="AO105" s="9"/>
      <c r="AP105" s="66" t="s">
        <v>3</v>
      </c>
      <c r="AQ105" s="66" t="s">
        <v>69</v>
      </c>
    </row>
    <row r="106" spans="1:43" ht="11.25">
      <c r="A106" s="1"/>
      <c r="B106" s="1"/>
      <c r="I106" s="1" t="s">
        <v>58</v>
      </c>
      <c r="J106" s="5" t="s">
        <v>198</v>
      </c>
      <c r="K106" s="5"/>
      <c r="M106" s="90">
        <v>16279.8</v>
      </c>
      <c r="N106" s="90">
        <v>10689.9</v>
      </c>
      <c r="O106" s="90">
        <v>1711.4</v>
      </c>
      <c r="AO106" s="9"/>
      <c r="AP106" s="38" t="s">
        <v>4</v>
      </c>
      <c r="AQ106" s="38" t="s">
        <v>70</v>
      </c>
    </row>
    <row r="107" spans="41:43" ht="11.25">
      <c r="AO107" s="9"/>
      <c r="AP107" s="66" t="s">
        <v>5</v>
      </c>
      <c r="AQ107" s="66" t="s">
        <v>71</v>
      </c>
    </row>
    <row r="108" spans="3:43" ht="12.75">
      <c r="C108" s="1"/>
      <c r="M108" s="86"/>
      <c r="N108"/>
      <c r="O108" s="87"/>
      <c r="P108" s="87"/>
      <c r="Q108" s="87"/>
      <c r="R108" s="87"/>
      <c r="S108" s="87"/>
      <c r="AO108" s="9"/>
      <c r="AP108" s="66" t="s">
        <v>6</v>
      </c>
      <c r="AQ108" s="66" t="s">
        <v>72</v>
      </c>
    </row>
    <row r="109" spans="1:43" ht="12.75">
      <c r="A109" s="1"/>
      <c r="B109" s="1"/>
      <c r="C109" s="1"/>
      <c r="I109" s="5"/>
      <c r="J109" s="5"/>
      <c r="K109" s="5"/>
      <c r="M109" s="86"/>
      <c r="N109"/>
      <c r="O109" s="87"/>
      <c r="P109" s="87"/>
      <c r="Q109" s="87"/>
      <c r="R109" s="87"/>
      <c r="S109" s="87"/>
      <c r="AO109" s="9"/>
      <c r="AP109" s="66" t="s">
        <v>7</v>
      </c>
      <c r="AQ109" s="66" t="s">
        <v>73</v>
      </c>
    </row>
    <row r="110" spans="1:43" ht="12.75">
      <c r="A110" s="1"/>
      <c r="B110" s="1"/>
      <c r="C110" s="1"/>
      <c r="I110" s="5"/>
      <c r="J110" s="5"/>
      <c r="K110" s="5"/>
      <c r="M110" s="86"/>
      <c r="N110"/>
      <c r="O110" s="87"/>
      <c r="P110" s="87"/>
      <c r="Q110" s="87"/>
      <c r="R110" s="87"/>
      <c r="S110" s="87"/>
      <c r="AO110" s="9"/>
      <c r="AP110" s="66" t="s">
        <v>8</v>
      </c>
      <c r="AQ110" s="66" t="s">
        <v>74</v>
      </c>
    </row>
    <row r="111" spans="1:43" ht="12.75">
      <c r="A111" s="1"/>
      <c r="B111" s="1"/>
      <c r="C111" s="1"/>
      <c r="I111" s="5"/>
      <c r="J111" s="5"/>
      <c r="K111" s="5"/>
      <c r="M111" s="86"/>
      <c r="N111"/>
      <c r="O111" s="87"/>
      <c r="P111" s="87"/>
      <c r="Q111" s="87"/>
      <c r="R111" s="87"/>
      <c r="S111" s="87"/>
      <c r="AO111" s="9"/>
      <c r="AP111" s="66" t="s">
        <v>9</v>
      </c>
      <c r="AQ111" s="66" t="s">
        <v>75</v>
      </c>
    </row>
    <row r="112" spans="1:43" ht="11.25">
      <c r="A112" s="1"/>
      <c r="B112" s="1"/>
      <c r="C112" s="1"/>
      <c r="I112" s="5"/>
      <c r="J112" s="5"/>
      <c r="K112" s="5"/>
      <c r="M112" s="88"/>
      <c r="O112" s="89"/>
      <c r="P112" s="89"/>
      <c r="Q112" s="89"/>
      <c r="R112" s="89"/>
      <c r="S112" s="89"/>
      <c r="AO112" s="9"/>
      <c r="AP112" s="66" t="s">
        <v>10</v>
      </c>
      <c r="AQ112" s="66" t="s">
        <v>76</v>
      </c>
    </row>
    <row r="113" spans="1:43" ht="11.25">
      <c r="A113" s="1"/>
      <c r="B113" s="1"/>
      <c r="C113" s="1"/>
      <c r="D113" s="3"/>
      <c r="I113" s="5"/>
      <c r="J113" s="5"/>
      <c r="K113" s="5"/>
      <c r="L113" s="5"/>
      <c r="M113" s="88"/>
      <c r="O113" s="90"/>
      <c r="P113" s="90"/>
      <c r="Q113" s="90"/>
      <c r="R113" s="90"/>
      <c r="S113" s="90"/>
      <c r="AO113" s="9"/>
      <c r="AP113" s="66" t="s">
        <v>11</v>
      </c>
      <c r="AQ113" s="66" t="s">
        <v>77</v>
      </c>
    </row>
    <row r="114" spans="1:43" ht="11.25">
      <c r="A114" s="1"/>
      <c r="B114" s="1"/>
      <c r="C114" s="1"/>
      <c r="D114" s="3"/>
      <c r="M114" s="88"/>
      <c r="O114" s="90"/>
      <c r="P114" s="90"/>
      <c r="Q114" s="90"/>
      <c r="R114" s="90"/>
      <c r="S114" s="90"/>
      <c r="AO114" s="9"/>
      <c r="AP114" s="66">
        <v>54</v>
      </c>
      <c r="AQ114" s="66" t="s">
        <v>247</v>
      </c>
    </row>
    <row r="115" spans="1:43" ht="11.25">
      <c r="A115" s="1"/>
      <c r="B115" s="1"/>
      <c r="C115" s="1"/>
      <c r="D115" s="3"/>
      <c r="M115" s="88"/>
      <c r="O115" s="90"/>
      <c r="P115" s="90"/>
      <c r="Q115" s="90"/>
      <c r="R115" s="90"/>
      <c r="S115" s="90"/>
      <c r="AO115" s="9"/>
      <c r="AP115" s="66" t="s">
        <v>12</v>
      </c>
      <c r="AQ115" s="66" t="s">
        <v>78</v>
      </c>
    </row>
    <row r="116" spans="1:43" ht="11.25">
      <c r="A116" s="1"/>
      <c r="B116" s="1"/>
      <c r="C116" s="1"/>
      <c r="M116" s="88"/>
      <c r="O116" s="90"/>
      <c r="P116" s="90"/>
      <c r="Q116" s="90"/>
      <c r="R116" s="90"/>
      <c r="S116" s="90"/>
      <c r="AO116" s="9"/>
      <c r="AP116" s="66" t="s">
        <v>13</v>
      </c>
      <c r="AQ116" s="66" t="s">
        <v>79</v>
      </c>
    </row>
    <row r="117" spans="1:43" ht="11.25">
      <c r="A117" s="1"/>
      <c r="B117" s="1"/>
      <c r="C117" s="1"/>
      <c r="I117" s="5"/>
      <c r="J117" s="5"/>
      <c r="K117" s="5"/>
      <c r="L117" s="5"/>
      <c r="M117" s="88"/>
      <c r="O117" s="90"/>
      <c r="P117" s="90"/>
      <c r="Q117" s="90"/>
      <c r="R117" s="90"/>
      <c r="S117" s="90"/>
      <c r="AO117" s="9"/>
      <c r="AP117" s="66">
        <v>66</v>
      </c>
      <c r="AQ117" s="66" t="s">
        <v>80</v>
      </c>
    </row>
    <row r="118" spans="1:43" ht="11.25">
      <c r="A118" s="1"/>
      <c r="B118" s="1"/>
      <c r="C118" s="1"/>
      <c r="M118" s="91"/>
      <c r="O118" s="90"/>
      <c r="P118" s="90"/>
      <c r="Q118" s="90"/>
      <c r="R118" s="90"/>
      <c r="S118" s="90"/>
      <c r="AN118" s="19"/>
      <c r="AO118" s="9"/>
      <c r="AP118" s="66" t="s">
        <v>14</v>
      </c>
      <c r="AQ118" s="66" t="s">
        <v>81</v>
      </c>
    </row>
    <row r="119" spans="1:43" ht="11.25">
      <c r="A119" s="1"/>
      <c r="B119" s="1"/>
      <c r="C119" s="1"/>
      <c r="I119" s="5"/>
      <c r="J119" s="5"/>
      <c r="K119" s="5"/>
      <c r="L119" s="5"/>
      <c r="M119" s="3"/>
      <c r="N119" s="3"/>
      <c r="O119" s="3"/>
      <c r="AO119" s="9"/>
      <c r="AP119" s="66" t="s">
        <v>15</v>
      </c>
      <c r="AQ119" s="66" t="s">
        <v>192</v>
      </c>
    </row>
    <row r="120" spans="2:43" ht="11.25">
      <c r="B120" s="1"/>
      <c r="C120" s="1"/>
      <c r="I120" s="5"/>
      <c r="J120" s="5"/>
      <c r="K120" s="5"/>
      <c r="L120" s="5"/>
      <c r="M120" s="3"/>
      <c r="N120" s="3"/>
      <c r="O120" s="3"/>
      <c r="R120" s="10"/>
      <c r="AO120" s="9"/>
      <c r="AP120" s="66" t="s">
        <v>16</v>
      </c>
      <c r="AQ120" s="66" t="s">
        <v>83</v>
      </c>
    </row>
    <row r="121" spans="2:43" ht="11.25">
      <c r="B121" s="1"/>
      <c r="C121" s="1"/>
      <c r="M121" s="3"/>
      <c r="N121" s="3"/>
      <c r="O121" s="3"/>
      <c r="AN121" s="19"/>
      <c r="AO121" s="9"/>
      <c r="AP121" s="66" t="s">
        <v>17</v>
      </c>
      <c r="AQ121" s="66" t="s">
        <v>84</v>
      </c>
    </row>
    <row r="122" spans="2:43" ht="11.25">
      <c r="B122" s="1"/>
      <c r="C122" s="1"/>
      <c r="M122" s="3"/>
      <c r="N122" s="3"/>
      <c r="O122" s="3"/>
      <c r="AO122" s="9"/>
      <c r="AP122" s="66" t="s">
        <v>18</v>
      </c>
      <c r="AQ122" s="66" t="s">
        <v>85</v>
      </c>
    </row>
    <row r="123" spans="2:43" ht="11.25">
      <c r="B123" s="1"/>
      <c r="C123" s="1"/>
      <c r="M123" s="3"/>
      <c r="N123" s="3"/>
      <c r="O123" s="3"/>
      <c r="R123" s="10"/>
      <c r="AO123" s="9"/>
      <c r="AP123" s="66" t="s">
        <v>19</v>
      </c>
      <c r="AQ123" s="66" t="s">
        <v>86</v>
      </c>
    </row>
    <row r="124" spans="2:43" ht="11.25">
      <c r="B124" s="1"/>
      <c r="C124" s="1"/>
      <c r="M124" s="3"/>
      <c r="N124" s="3"/>
      <c r="O124" s="3"/>
      <c r="AN124" s="14"/>
      <c r="AO124" s="45"/>
      <c r="AP124" s="66" t="s">
        <v>20</v>
      </c>
      <c r="AQ124" s="66" t="s">
        <v>87</v>
      </c>
    </row>
    <row r="125" spans="2:43" ht="11.25">
      <c r="B125" s="1"/>
      <c r="C125" s="1"/>
      <c r="M125" s="3"/>
      <c r="N125" s="3"/>
      <c r="O125" s="3"/>
      <c r="AN125" s="14"/>
      <c r="AO125" s="45"/>
      <c r="AP125" s="65" t="s">
        <v>21</v>
      </c>
      <c r="AQ125" s="65" t="s">
        <v>89</v>
      </c>
    </row>
    <row r="126" spans="1:43" ht="11.25">
      <c r="A126" s="1"/>
      <c r="B126" s="1"/>
      <c r="C126" s="1"/>
      <c r="I126" s="5"/>
      <c r="J126" s="5"/>
      <c r="K126" s="5"/>
      <c r="L126" s="5"/>
      <c r="M126" s="3"/>
      <c r="N126" s="3"/>
      <c r="O126" s="3"/>
      <c r="P126" s="3"/>
      <c r="AN126" s="14"/>
      <c r="AO126" s="45"/>
      <c r="AP126" s="66" t="s">
        <v>22</v>
      </c>
      <c r="AQ126" s="66" t="s">
        <v>235</v>
      </c>
    </row>
    <row r="127" spans="1:43" ht="11.25">
      <c r="A127" s="1"/>
      <c r="B127" s="1"/>
      <c r="C127" s="1"/>
      <c r="M127" s="3"/>
      <c r="N127" s="3"/>
      <c r="O127" s="3"/>
      <c r="P127" s="3"/>
      <c r="AN127" s="14"/>
      <c r="AO127" s="45"/>
      <c r="AP127" s="66" t="s">
        <v>23</v>
      </c>
      <c r="AQ127" s="66" t="s">
        <v>94</v>
      </c>
    </row>
    <row r="128" spans="1:43" ht="11.25">
      <c r="A128" s="1"/>
      <c r="B128" s="8"/>
      <c r="C128" s="1"/>
      <c r="I128" s="5"/>
      <c r="J128" s="5"/>
      <c r="K128" s="5"/>
      <c r="L128" s="5"/>
      <c r="M128" s="3"/>
      <c r="AN128" s="14"/>
      <c r="AO128" s="45"/>
      <c r="AP128" s="66" t="s">
        <v>24</v>
      </c>
      <c r="AQ128" s="66" t="s">
        <v>97</v>
      </c>
    </row>
    <row r="129" spans="1:43" ht="11.25">
      <c r="A129" s="1"/>
      <c r="B129" s="1"/>
      <c r="I129" s="5"/>
      <c r="J129" s="5"/>
      <c r="K129" s="5"/>
      <c r="L129" s="5"/>
      <c r="M129" s="3"/>
      <c r="N129" s="3"/>
      <c r="O129" s="3"/>
      <c r="P129" s="3"/>
      <c r="R129" s="10"/>
      <c r="AN129" s="14"/>
      <c r="AO129" s="45"/>
      <c r="AP129" s="17" t="s">
        <v>25</v>
      </c>
      <c r="AQ129" s="17" t="s">
        <v>98</v>
      </c>
    </row>
    <row r="130" spans="9:43" ht="11.25">
      <c r="I130" s="5"/>
      <c r="J130" s="5"/>
      <c r="K130" s="5"/>
      <c r="L130" s="5"/>
      <c r="AN130" s="14"/>
      <c r="AO130" s="45"/>
      <c r="AP130" s="67" t="s">
        <v>26</v>
      </c>
      <c r="AQ130" s="67" t="s">
        <v>99</v>
      </c>
    </row>
    <row r="131" spans="9:43" ht="11.25">
      <c r="I131" s="5"/>
      <c r="J131" s="5"/>
      <c r="K131" s="5"/>
      <c r="L131" s="5"/>
      <c r="AN131" s="14"/>
      <c r="AO131" s="45"/>
      <c r="AP131" s="65" t="s">
        <v>27</v>
      </c>
      <c r="AQ131" s="65" t="s">
        <v>102</v>
      </c>
    </row>
    <row r="132" spans="40:43" ht="11.25">
      <c r="AN132" s="14"/>
      <c r="AO132" s="45"/>
      <c r="AP132" s="68" t="s">
        <v>28</v>
      </c>
      <c r="AQ132" s="68" t="s">
        <v>109</v>
      </c>
    </row>
    <row r="133" spans="1:43" ht="11.25">
      <c r="A133" s="1"/>
      <c r="D133" s="3"/>
      <c r="E133" s="3"/>
      <c r="F133" s="3"/>
      <c r="G133" s="3"/>
      <c r="H133" s="3"/>
      <c r="I133" s="3"/>
      <c r="J133" s="3"/>
      <c r="K133" s="3"/>
      <c r="L133" s="3"/>
      <c r="M133" s="3"/>
      <c r="N133" s="3"/>
      <c r="O133" s="3"/>
      <c r="P133" s="3"/>
      <c r="Q133" s="3"/>
      <c r="R133" s="3"/>
      <c r="AN133" s="14"/>
      <c r="AO133" s="45"/>
      <c r="AP133" s="68" t="s">
        <v>29</v>
      </c>
      <c r="AQ133" s="68" t="s">
        <v>252</v>
      </c>
    </row>
    <row r="134" spans="1:43" ht="11.25">
      <c r="A134" s="1"/>
      <c r="AN134" s="14"/>
      <c r="AO134" s="45"/>
      <c r="AP134" s="17" t="s">
        <v>199</v>
      </c>
      <c r="AQ134" s="17" t="s">
        <v>266</v>
      </c>
    </row>
    <row r="135" spans="40:43" ht="11.25">
      <c r="AN135" s="14"/>
      <c r="AO135" s="45"/>
      <c r="AP135" s="17" t="s">
        <v>200</v>
      </c>
      <c r="AQ135" s="17" t="s">
        <v>267</v>
      </c>
    </row>
    <row r="136" spans="40:43" ht="11.25">
      <c r="AN136" s="14"/>
      <c r="AO136" s="76"/>
      <c r="AP136" s="17" t="s">
        <v>201</v>
      </c>
      <c r="AQ136" s="17" t="s">
        <v>268</v>
      </c>
    </row>
    <row r="137" spans="41:43" ht="11.25">
      <c r="AO137" s="41"/>
      <c r="AP137" s="66" t="s">
        <v>30</v>
      </c>
      <c r="AQ137" s="66" t="s">
        <v>112</v>
      </c>
    </row>
    <row r="138" spans="41:43" ht="11.25">
      <c r="AO138" s="9"/>
      <c r="AP138" s="68" t="s">
        <v>255</v>
      </c>
      <c r="AQ138" s="68" t="s">
        <v>256</v>
      </c>
    </row>
    <row r="139" spans="41:43" ht="11.25">
      <c r="AO139" s="9"/>
      <c r="AP139" s="66" t="s">
        <v>31</v>
      </c>
      <c r="AQ139" s="66" t="s">
        <v>115</v>
      </c>
    </row>
    <row r="140" spans="41:43" ht="11.25">
      <c r="AO140" s="9"/>
      <c r="AP140" s="66" t="s">
        <v>32</v>
      </c>
      <c r="AQ140" s="66" t="s">
        <v>116</v>
      </c>
    </row>
    <row r="141" spans="41:43" ht="11.25">
      <c r="AO141" s="9"/>
      <c r="AP141" s="66" t="s">
        <v>33</v>
      </c>
      <c r="AQ141" s="66" t="s">
        <v>117</v>
      </c>
    </row>
    <row r="142" spans="41:43" ht="11.25">
      <c r="AO142" s="9"/>
      <c r="AP142" s="66" t="s">
        <v>34</v>
      </c>
      <c r="AQ142" s="66" t="s">
        <v>120</v>
      </c>
    </row>
    <row r="143" spans="41:43" ht="11.25">
      <c r="AO143" s="9"/>
      <c r="AP143" s="67" t="s">
        <v>35</v>
      </c>
      <c r="AQ143" s="67" t="s">
        <v>121</v>
      </c>
    </row>
    <row r="144" spans="41:43" ht="11.25">
      <c r="AO144" s="9"/>
      <c r="AP144" s="66" t="s">
        <v>36</v>
      </c>
      <c r="AQ144" s="66" t="s">
        <v>122</v>
      </c>
    </row>
    <row r="145" spans="41:43" ht="11.25">
      <c r="AO145" s="9"/>
      <c r="AP145" s="68" t="s">
        <v>240</v>
      </c>
      <c r="AQ145" s="68" t="s">
        <v>137</v>
      </c>
    </row>
    <row r="146" spans="41:43" ht="11.25">
      <c r="AO146" s="9"/>
      <c r="AP146" s="68" t="s">
        <v>265</v>
      </c>
      <c r="AQ146" s="68" t="s">
        <v>257</v>
      </c>
    </row>
    <row r="147" spans="41:43" ht="11.25">
      <c r="AO147" s="9"/>
      <c r="AP147" s="68" t="s">
        <v>236</v>
      </c>
      <c r="AQ147" s="68" t="s">
        <v>140</v>
      </c>
    </row>
    <row r="148" spans="41:43" ht="11.25">
      <c r="AO148" s="9"/>
      <c r="AP148" s="66" t="s">
        <v>37</v>
      </c>
      <c r="AQ148" s="66" t="s">
        <v>248</v>
      </c>
    </row>
    <row r="149" spans="41:43" ht="11.25">
      <c r="AO149" s="9"/>
      <c r="AP149" s="66" t="s">
        <v>38</v>
      </c>
      <c r="AQ149" s="66" t="s">
        <v>129</v>
      </c>
    </row>
    <row r="150" spans="40:43" ht="11.25">
      <c r="AN150" s="14"/>
      <c r="AO150" s="45"/>
      <c r="AP150" s="68" t="s">
        <v>277</v>
      </c>
      <c r="AQ150" s="172" t="s">
        <v>279</v>
      </c>
    </row>
    <row r="151" spans="40:43" ht="11.25">
      <c r="AN151" s="14"/>
      <c r="AO151" s="45"/>
      <c r="AP151" s="66" t="s">
        <v>39</v>
      </c>
      <c r="AQ151" s="17" t="s">
        <v>130</v>
      </c>
    </row>
    <row r="152" spans="41:43" ht="11.25">
      <c r="AO152" s="9"/>
      <c r="AP152" s="17" t="s">
        <v>40</v>
      </c>
      <c r="AQ152" s="17" t="s">
        <v>258</v>
      </c>
    </row>
    <row r="153" spans="41:43" ht="11.25">
      <c r="AO153" s="9"/>
      <c r="AP153" s="68" t="s">
        <v>239</v>
      </c>
      <c r="AQ153" s="68" t="s">
        <v>141</v>
      </c>
    </row>
    <row r="154" spans="41:43" ht="11.25">
      <c r="AO154" s="9"/>
      <c r="AP154" s="98" t="s">
        <v>237</v>
      </c>
      <c r="AQ154" s="98" t="s">
        <v>238</v>
      </c>
    </row>
    <row r="155" spans="41:43" ht="11.25">
      <c r="AO155" s="9"/>
      <c r="AP155" s="65" t="s">
        <v>41</v>
      </c>
      <c r="AQ155" s="65" t="s">
        <v>205</v>
      </c>
    </row>
    <row r="156" spans="41:43" ht="11.25">
      <c r="AO156" s="9"/>
      <c r="AP156" s="66">
        <v>2629</v>
      </c>
      <c r="AQ156" s="66" t="s">
        <v>203</v>
      </c>
    </row>
    <row r="157" spans="41:43" ht="11.25">
      <c r="AO157" s="9"/>
      <c r="AP157" s="66">
        <v>2635</v>
      </c>
      <c r="AQ157" s="66" t="s">
        <v>204</v>
      </c>
    </row>
    <row r="158" spans="41:43" ht="11.25">
      <c r="AO158" s="9"/>
      <c r="AP158" s="67" t="s">
        <v>43</v>
      </c>
      <c r="AQ158" s="67" t="s">
        <v>88</v>
      </c>
    </row>
    <row r="159" spans="41:43" ht="11.25">
      <c r="AO159" s="9"/>
      <c r="AP159" s="65" t="s">
        <v>44</v>
      </c>
      <c r="AQ159" s="65" t="s">
        <v>144</v>
      </c>
    </row>
    <row r="160" spans="41:43" ht="11.25">
      <c r="AO160" s="9"/>
      <c r="AP160" s="66" t="s">
        <v>45</v>
      </c>
      <c r="AQ160" s="66" t="s">
        <v>254</v>
      </c>
    </row>
    <row r="161" spans="41:43" ht="11.25">
      <c r="AO161" s="9"/>
      <c r="AP161" s="66" t="s">
        <v>46</v>
      </c>
      <c r="AQ161" s="66" t="s">
        <v>145</v>
      </c>
    </row>
    <row r="162" spans="41:43" ht="11.25">
      <c r="AO162" s="9"/>
      <c r="AP162" s="66" t="s">
        <v>47</v>
      </c>
      <c r="AQ162" s="66" t="s">
        <v>148</v>
      </c>
    </row>
    <row r="163" spans="41:43" ht="11.25">
      <c r="AO163" s="9"/>
      <c r="AP163" s="66" t="s">
        <v>48</v>
      </c>
      <c r="AQ163" s="66" t="s">
        <v>149</v>
      </c>
    </row>
    <row r="164" spans="41:43" ht="11.25">
      <c r="AO164" s="9"/>
      <c r="AP164" s="66" t="s">
        <v>49</v>
      </c>
      <c r="AQ164" s="66" t="s">
        <v>150</v>
      </c>
    </row>
    <row r="165" spans="41:43" ht="11.25">
      <c r="AO165" s="9"/>
      <c r="AP165" s="66" t="s">
        <v>50</v>
      </c>
      <c r="AQ165" s="66" t="s">
        <v>151</v>
      </c>
    </row>
    <row r="166" spans="41:43" ht="11.25">
      <c r="AO166" s="9"/>
      <c r="AP166" s="66" t="s">
        <v>51</v>
      </c>
      <c r="AQ166" s="66" t="s">
        <v>152</v>
      </c>
    </row>
    <row r="167" spans="41:43" ht="11.25">
      <c r="AO167" s="9"/>
      <c r="AP167" s="66" t="s">
        <v>52</v>
      </c>
      <c r="AQ167" s="66" t="s">
        <v>153</v>
      </c>
    </row>
    <row r="168" spans="41:43" ht="11.25">
      <c r="AO168" s="9"/>
      <c r="AP168" s="129" t="s">
        <v>194</v>
      </c>
      <c r="AQ168" s="129" t="s">
        <v>154</v>
      </c>
    </row>
    <row r="169" spans="41:43" ht="11.25">
      <c r="AO169" s="9"/>
      <c r="AP169" s="65" t="s">
        <v>53</v>
      </c>
      <c r="AQ169" s="65" t="s">
        <v>157</v>
      </c>
    </row>
    <row r="170" spans="41:43" ht="11.25">
      <c r="AO170" s="9"/>
      <c r="AP170" s="66" t="s">
        <v>54</v>
      </c>
      <c r="AQ170" s="66" t="s">
        <v>158</v>
      </c>
    </row>
    <row r="171" spans="41:43" ht="11.25">
      <c r="AO171" s="9"/>
      <c r="AP171" s="66" t="s">
        <v>55</v>
      </c>
      <c r="AQ171" s="66" t="s">
        <v>159</v>
      </c>
    </row>
    <row r="172" spans="41:43" ht="11.25">
      <c r="AO172" s="9"/>
      <c r="AP172" s="66" t="s">
        <v>56</v>
      </c>
      <c r="AQ172" s="66" t="s">
        <v>160</v>
      </c>
    </row>
    <row r="173" spans="41:43" ht="11.25">
      <c r="AO173" s="9"/>
      <c r="AP173" s="66" t="s">
        <v>57</v>
      </c>
      <c r="AQ173" s="66" t="s">
        <v>161</v>
      </c>
    </row>
    <row r="174" spans="41:43" ht="11.25">
      <c r="AO174" s="9"/>
      <c r="AP174" s="66" t="s">
        <v>58</v>
      </c>
      <c r="AQ174" s="66" t="s">
        <v>162</v>
      </c>
    </row>
    <row r="175" spans="41:43" ht="11.25">
      <c r="AO175" s="9"/>
      <c r="AP175" s="66" t="s">
        <v>59</v>
      </c>
      <c r="AQ175" s="66" t="s">
        <v>163</v>
      </c>
    </row>
    <row r="176" spans="41:43" ht="11.25">
      <c r="AO176" s="9"/>
      <c r="AP176" s="66" t="s">
        <v>60</v>
      </c>
      <c r="AQ176" s="66" t="s">
        <v>164</v>
      </c>
    </row>
    <row r="177" spans="41:43" ht="11.25">
      <c r="AO177" s="9"/>
      <c r="AP177" s="129" t="s">
        <v>195</v>
      </c>
      <c r="AQ177" s="129" t="s">
        <v>165</v>
      </c>
    </row>
    <row r="178" spans="41:43" ht="11.25">
      <c r="AO178" s="9"/>
      <c r="AP178" s="128" t="s">
        <v>241</v>
      </c>
      <c r="AQ178" s="128" t="s">
        <v>244</v>
      </c>
    </row>
    <row r="179" spans="41:43" ht="11.25">
      <c r="AO179" s="9"/>
      <c r="AP179" s="68" t="s">
        <v>242</v>
      </c>
      <c r="AQ179" s="68" t="s">
        <v>245</v>
      </c>
    </row>
    <row r="180" spans="42:43" ht="11.25">
      <c r="AP180" s="68" t="s">
        <v>243</v>
      </c>
      <c r="AQ180" s="68" t="s">
        <v>246</v>
      </c>
    </row>
    <row r="181" spans="42:43" ht="11.25">
      <c r="AP181" s="66" t="s">
        <v>61</v>
      </c>
      <c r="AQ181" s="66" t="s">
        <v>166</v>
      </c>
    </row>
    <row r="182" spans="42:43" ht="11.25">
      <c r="AP182" s="66" t="s">
        <v>62</v>
      </c>
      <c r="AQ182" s="66" t="s">
        <v>167</v>
      </c>
    </row>
    <row r="183" spans="42:43" ht="11.25">
      <c r="AP183" s="66" t="s">
        <v>63</v>
      </c>
      <c r="AQ183" s="66" t="s">
        <v>168</v>
      </c>
    </row>
    <row r="184" spans="42:43" ht="11.25">
      <c r="AP184" s="7"/>
      <c r="AQ184" s="7"/>
    </row>
    <row r="185" spans="42:43" ht="11.25">
      <c r="AP185" s="7"/>
      <c r="AQ185" s="7"/>
    </row>
    <row r="187" spans="44:83" ht="11.25">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row>
    <row r="189" spans="42:43" ht="11.25">
      <c r="AP189" s="66" t="s">
        <v>0</v>
      </c>
      <c r="AQ189" s="38" t="s">
        <v>66</v>
      </c>
    </row>
    <row r="190" spans="42:43" ht="11.25">
      <c r="AP190" s="66" t="s">
        <v>1</v>
      </c>
      <c r="AQ190" s="38" t="s">
        <v>202</v>
      </c>
    </row>
    <row r="191" spans="42:43" ht="11.25">
      <c r="AP191" s="66" t="s">
        <v>2</v>
      </c>
      <c r="AQ191" s="38" t="s">
        <v>68</v>
      </c>
    </row>
    <row r="192" spans="42:43" ht="11.25">
      <c r="AP192" s="66" t="s">
        <v>3</v>
      </c>
      <c r="AQ192" s="38" t="s">
        <v>69</v>
      </c>
    </row>
    <row r="193" spans="42:43" ht="11.25">
      <c r="AP193" s="38" t="s">
        <v>4</v>
      </c>
      <c r="AQ193" s="38" t="s">
        <v>70</v>
      </c>
    </row>
    <row r="194" spans="42:43" ht="11.25">
      <c r="AP194" s="66" t="s">
        <v>5</v>
      </c>
      <c r="AQ194" s="38" t="s">
        <v>71</v>
      </c>
    </row>
    <row r="195" spans="42:43" ht="11.25">
      <c r="AP195" s="66" t="s">
        <v>6</v>
      </c>
      <c r="AQ195" s="38" t="s">
        <v>72</v>
      </c>
    </row>
    <row r="196" spans="42:43" ht="11.25">
      <c r="AP196" s="66" t="s">
        <v>7</v>
      </c>
      <c r="AQ196" s="38" t="s">
        <v>73</v>
      </c>
    </row>
    <row r="197" spans="42:43" ht="11.25">
      <c r="AP197" s="66" t="s">
        <v>8</v>
      </c>
      <c r="AQ197" s="38" t="s">
        <v>74</v>
      </c>
    </row>
    <row r="198" spans="42:43" ht="11.25">
      <c r="AP198" s="66" t="s">
        <v>9</v>
      </c>
      <c r="AQ198" s="38" t="s">
        <v>75</v>
      </c>
    </row>
    <row r="199" spans="42:43" ht="11.25">
      <c r="AP199" s="66" t="s">
        <v>10</v>
      </c>
      <c r="AQ199" s="38" t="s">
        <v>76</v>
      </c>
    </row>
    <row r="200" spans="42:43" ht="11.25">
      <c r="AP200" s="66" t="s">
        <v>11</v>
      </c>
      <c r="AQ200" s="38" t="s">
        <v>77</v>
      </c>
    </row>
    <row r="201" spans="42:43" ht="11.25">
      <c r="AP201" s="66">
        <v>54</v>
      </c>
      <c r="AQ201" s="38" t="s">
        <v>247</v>
      </c>
    </row>
    <row r="202" spans="42:43" ht="11.25">
      <c r="AP202" s="66" t="s">
        <v>12</v>
      </c>
      <c r="AQ202" s="38" t="s">
        <v>78</v>
      </c>
    </row>
    <row r="203" spans="42:43" ht="11.25">
      <c r="AP203" s="66" t="s">
        <v>13</v>
      </c>
      <c r="AQ203" s="38" t="s">
        <v>79</v>
      </c>
    </row>
    <row r="204" spans="42:43" ht="11.25">
      <c r="AP204" s="66">
        <v>66</v>
      </c>
      <c r="AQ204" s="38" t="s">
        <v>80</v>
      </c>
    </row>
    <row r="205" spans="42:43" ht="11.25">
      <c r="AP205" s="66" t="s">
        <v>14</v>
      </c>
      <c r="AQ205" s="38" t="s">
        <v>81</v>
      </c>
    </row>
    <row r="206" spans="42:43" ht="11.25">
      <c r="AP206" s="66" t="s">
        <v>15</v>
      </c>
      <c r="AQ206" s="38" t="s">
        <v>192</v>
      </c>
    </row>
    <row r="207" spans="42:43" ht="11.25">
      <c r="AP207" s="66" t="s">
        <v>16</v>
      </c>
      <c r="AQ207" s="38" t="s">
        <v>83</v>
      </c>
    </row>
    <row r="208" spans="42:43" ht="11.25">
      <c r="AP208" s="66" t="s">
        <v>17</v>
      </c>
      <c r="AQ208" s="38" t="s">
        <v>84</v>
      </c>
    </row>
    <row r="209" spans="42:43" ht="11.25">
      <c r="AP209" s="66" t="s">
        <v>18</v>
      </c>
      <c r="AQ209" s="38" t="s">
        <v>85</v>
      </c>
    </row>
    <row r="210" spans="42:43" ht="11.25">
      <c r="AP210" s="66" t="s">
        <v>19</v>
      </c>
      <c r="AQ210" s="38" t="s">
        <v>86</v>
      </c>
    </row>
    <row r="211" spans="42:43" ht="11.25">
      <c r="AP211" s="66" t="s">
        <v>20</v>
      </c>
      <c r="AQ211" s="38" t="s">
        <v>87</v>
      </c>
    </row>
    <row r="212" spans="40:43" ht="11.25">
      <c r="AN212" s="14"/>
      <c r="AO212" s="14"/>
      <c r="AP212" s="65" t="s">
        <v>21</v>
      </c>
      <c r="AQ212" s="179" t="s">
        <v>89</v>
      </c>
    </row>
    <row r="213" spans="40:43" ht="11.25">
      <c r="AN213" s="14"/>
      <c r="AO213" s="173"/>
      <c r="AP213" s="170" t="s">
        <v>22</v>
      </c>
      <c r="AQ213" s="38" t="s">
        <v>235</v>
      </c>
    </row>
    <row r="214" spans="42:43" ht="11.25">
      <c r="AP214" s="66" t="s">
        <v>23</v>
      </c>
      <c r="AQ214" s="38" t="s">
        <v>94</v>
      </c>
    </row>
    <row r="215" spans="42:43" ht="11.25">
      <c r="AP215" s="66" t="s">
        <v>24</v>
      </c>
      <c r="AQ215" s="38" t="s">
        <v>97</v>
      </c>
    </row>
    <row r="216" spans="42:43" ht="11.25">
      <c r="AP216" s="17" t="s">
        <v>25</v>
      </c>
      <c r="AQ216" s="172" t="s">
        <v>98</v>
      </c>
    </row>
    <row r="217" spans="42:43" ht="11.25">
      <c r="AP217" s="67" t="s">
        <v>26</v>
      </c>
      <c r="AQ217" s="83" t="s">
        <v>99</v>
      </c>
    </row>
    <row r="218" spans="42:43" ht="11.25">
      <c r="AP218" s="65" t="s">
        <v>27</v>
      </c>
      <c r="AQ218" s="179" t="s">
        <v>102</v>
      </c>
    </row>
    <row r="219" spans="42:43" ht="11.25">
      <c r="AP219" s="68" t="s">
        <v>28</v>
      </c>
      <c r="AQ219" s="180" t="s">
        <v>109</v>
      </c>
    </row>
    <row r="220" spans="42:43" ht="11.25">
      <c r="AP220" s="68" t="s">
        <v>29</v>
      </c>
      <c r="AQ220" s="180" t="s">
        <v>252</v>
      </c>
    </row>
    <row r="221" spans="42:43" ht="11.25">
      <c r="AP221" s="17" t="s">
        <v>199</v>
      </c>
      <c r="AQ221" s="172" t="s">
        <v>266</v>
      </c>
    </row>
    <row r="222" spans="42:43" ht="11.25">
      <c r="AP222" s="17" t="s">
        <v>200</v>
      </c>
      <c r="AQ222" s="172" t="s">
        <v>267</v>
      </c>
    </row>
    <row r="223" spans="42:43" ht="11.25">
      <c r="AP223" s="17" t="s">
        <v>201</v>
      </c>
      <c r="AQ223" s="172" t="s">
        <v>268</v>
      </c>
    </row>
    <row r="224" spans="42:43" ht="11.25">
      <c r="AP224" s="66" t="s">
        <v>30</v>
      </c>
      <c r="AQ224" s="38" t="s">
        <v>112</v>
      </c>
    </row>
    <row r="225" spans="42:43" ht="11.25">
      <c r="AP225" s="68" t="s">
        <v>255</v>
      </c>
      <c r="AQ225" s="180" t="s">
        <v>256</v>
      </c>
    </row>
    <row r="226" spans="42:43" ht="11.25">
      <c r="AP226" s="66" t="s">
        <v>31</v>
      </c>
      <c r="AQ226" s="38" t="s">
        <v>115</v>
      </c>
    </row>
    <row r="227" spans="42:43" ht="11.25">
      <c r="AP227" s="66" t="s">
        <v>32</v>
      </c>
      <c r="AQ227" s="38" t="s">
        <v>116</v>
      </c>
    </row>
    <row r="228" spans="42:43" ht="11.25">
      <c r="AP228" s="66" t="s">
        <v>33</v>
      </c>
      <c r="AQ228" s="38" t="s">
        <v>117</v>
      </c>
    </row>
    <row r="229" spans="42:43" ht="11.25">
      <c r="AP229" s="66" t="s">
        <v>34</v>
      </c>
      <c r="AQ229" s="38" t="s">
        <v>120</v>
      </c>
    </row>
    <row r="230" spans="42:43" ht="11.25">
      <c r="AP230" s="67" t="s">
        <v>35</v>
      </c>
      <c r="AQ230" s="83" t="s">
        <v>121</v>
      </c>
    </row>
    <row r="231" spans="42:43" ht="11.25">
      <c r="AP231" s="66" t="s">
        <v>36</v>
      </c>
      <c r="AQ231" s="38" t="s">
        <v>122</v>
      </c>
    </row>
    <row r="232" spans="42:43" ht="11.25">
      <c r="AP232" s="68" t="s">
        <v>240</v>
      </c>
      <c r="AQ232" s="180" t="s">
        <v>137</v>
      </c>
    </row>
    <row r="233" spans="42:43" ht="11.25">
      <c r="AP233" s="68" t="s">
        <v>265</v>
      </c>
      <c r="AQ233" s="180" t="s">
        <v>257</v>
      </c>
    </row>
    <row r="234" spans="42:43" ht="11.25">
      <c r="AP234" s="68" t="s">
        <v>236</v>
      </c>
      <c r="AQ234" s="180" t="s">
        <v>140</v>
      </c>
    </row>
    <row r="235" spans="42:43" ht="11.25">
      <c r="AP235" s="66" t="s">
        <v>37</v>
      </c>
      <c r="AQ235" s="38" t="s">
        <v>248</v>
      </c>
    </row>
    <row r="236" spans="42:43" ht="11.25">
      <c r="AP236" s="66" t="s">
        <v>38</v>
      </c>
      <c r="AQ236" s="38" t="s">
        <v>129</v>
      </c>
    </row>
    <row r="237" spans="42:43" ht="11.25">
      <c r="AP237" s="68" t="s">
        <v>277</v>
      </c>
      <c r="AQ237" s="172" t="s">
        <v>279</v>
      </c>
    </row>
    <row r="238" spans="42:43" ht="11.25">
      <c r="AP238" s="66" t="s">
        <v>39</v>
      </c>
      <c r="AQ238" s="172" t="s">
        <v>130</v>
      </c>
    </row>
    <row r="239" spans="42:43" ht="11.25">
      <c r="AP239" s="17" t="s">
        <v>40</v>
      </c>
      <c r="AQ239" s="172" t="s">
        <v>258</v>
      </c>
    </row>
    <row r="240" spans="42:43" ht="11.25">
      <c r="AP240" s="68" t="s">
        <v>239</v>
      </c>
      <c r="AQ240" s="180" t="s">
        <v>141</v>
      </c>
    </row>
    <row r="241" spans="42:43" ht="11.25">
      <c r="AP241" s="98" t="s">
        <v>237</v>
      </c>
      <c r="AQ241" s="176" t="s">
        <v>238</v>
      </c>
    </row>
    <row r="242" spans="42:43" ht="11.25">
      <c r="AP242" s="65" t="s">
        <v>41</v>
      </c>
      <c r="AQ242" s="179" t="s">
        <v>205</v>
      </c>
    </row>
    <row r="243" spans="42:43" ht="11.25">
      <c r="AP243" s="66">
        <v>2629</v>
      </c>
      <c r="AQ243" s="38" t="s">
        <v>203</v>
      </c>
    </row>
    <row r="244" spans="42:43" ht="11.25">
      <c r="AP244" s="66">
        <v>2635</v>
      </c>
      <c r="AQ244" s="38" t="s">
        <v>204</v>
      </c>
    </row>
    <row r="245" spans="42:43" ht="11.25">
      <c r="AP245" s="67" t="s">
        <v>43</v>
      </c>
      <c r="AQ245" s="83" t="s">
        <v>88</v>
      </c>
    </row>
    <row r="246" spans="42:43" ht="11.25">
      <c r="AP246" s="65" t="s">
        <v>44</v>
      </c>
      <c r="AQ246" s="179" t="s">
        <v>144</v>
      </c>
    </row>
    <row r="247" spans="42:43" ht="11.25">
      <c r="AP247" s="66" t="s">
        <v>45</v>
      </c>
      <c r="AQ247" s="38" t="s">
        <v>254</v>
      </c>
    </row>
    <row r="248" spans="42:43" ht="11.25">
      <c r="AP248" s="66" t="s">
        <v>46</v>
      </c>
      <c r="AQ248" s="38" t="s">
        <v>145</v>
      </c>
    </row>
    <row r="249" spans="42:43" ht="11.25">
      <c r="AP249" s="66" t="s">
        <v>47</v>
      </c>
      <c r="AQ249" s="38" t="s">
        <v>148</v>
      </c>
    </row>
    <row r="250" spans="42:43" ht="11.25">
      <c r="AP250" s="66" t="s">
        <v>48</v>
      </c>
      <c r="AQ250" s="38" t="s">
        <v>149</v>
      </c>
    </row>
    <row r="251" spans="42:43" ht="11.25">
      <c r="AP251" s="66" t="s">
        <v>49</v>
      </c>
      <c r="AQ251" s="38" t="s">
        <v>150</v>
      </c>
    </row>
    <row r="252" spans="42:43" ht="11.25">
      <c r="AP252" s="66" t="s">
        <v>50</v>
      </c>
      <c r="AQ252" s="38" t="s">
        <v>151</v>
      </c>
    </row>
    <row r="253" spans="42:43" ht="11.25">
      <c r="AP253" s="66" t="s">
        <v>51</v>
      </c>
      <c r="AQ253" s="38" t="s">
        <v>152</v>
      </c>
    </row>
    <row r="254" spans="42:43" ht="11.25">
      <c r="AP254" s="66" t="s">
        <v>52</v>
      </c>
      <c r="AQ254" s="38" t="s">
        <v>153</v>
      </c>
    </row>
    <row r="255" spans="42:43" ht="11.25">
      <c r="AP255" s="129" t="s">
        <v>194</v>
      </c>
      <c r="AQ255" s="177" t="s">
        <v>154</v>
      </c>
    </row>
    <row r="256" spans="42:43" ht="11.25">
      <c r="AP256" s="65" t="s">
        <v>53</v>
      </c>
      <c r="AQ256" s="179" t="s">
        <v>157</v>
      </c>
    </row>
    <row r="257" spans="42:43" ht="11.25">
      <c r="AP257" s="66" t="s">
        <v>54</v>
      </c>
      <c r="AQ257" s="38" t="s">
        <v>158</v>
      </c>
    </row>
    <row r="258" spans="42:43" ht="11.25">
      <c r="AP258" s="66" t="s">
        <v>55</v>
      </c>
      <c r="AQ258" s="38" t="s">
        <v>159</v>
      </c>
    </row>
    <row r="259" spans="42:43" ht="11.25">
      <c r="AP259" s="66" t="s">
        <v>56</v>
      </c>
      <c r="AQ259" s="38" t="s">
        <v>160</v>
      </c>
    </row>
    <row r="260" spans="42:43" ht="11.25">
      <c r="AP260" s="66" t="s">
        <v>57</v>
      </c>
      <c r="AQ260" s="38" t="s">
        <v>161</v>
      </c>
    </row>
    <row r="261" spans="42:43" ht="11.25">
      <c r="AP261" s="66" t="s">
        <v>58</v>
      </c>
      <c r="AQ261" s="38" t="s">
        <v>162</v>
      </c>
    </row>
    <row r="262" spans="42:43" ht="11.25">
      <c r="AP262" s="66" t="s">
        <v>59</v>
      </c>
      <c r="AQ262" s="38" t="s">
        <v>163</v>
      </c>
    </row>
    <row r="263" spans="42:43" ht="11.25">
      <c r="AP263" s="66" t="s">
        <v>60</v>
      </c>
      <c r="AQ263" s="38" t="s">
        <v>164</v>
      </c>
    </row>
    <row r="264" spans="42:43" ht="11.25">
      <c r="AP264" s="129" t="s">
        <v>195</v>
      </c>
      <c r="AQ264" s="177" t="s">
        <v>165</v>
      </c>
    </row>
    <row r="265" spans="42:43" ht="11.25">
      <c r="AP265" s="128" t="s">
        <v>241</v>
      </c>
      <c r="AQ265" s="178" t="s">
        <v>244</v>
      </c>
    </row>
    <row r="266" spans="42:43" ht="11.25">
      <c r="AP266" s="68" t="s">
        <v>242</v>
      </c>
      <c r="AQ266" s="180" t="s">
        <v>245</v>
      </c>
    </row>
    <row r="267" spans="42:43" ht="11.25">
      <c r="AP267" s="68" t="s">
        <v>243</v>
      </c>
      <c r="AQ267" s="180" t="s">
        <v>246</v>
      </c>
    </row>
    <row r="268" spans="42:43" ht="11.25">
      <c r="AP268" s="66" t="s">
        <v>61</v>
      </c>
      <c r="AQ268" s="38" t="s">
        <v>166</v>
      </c>
    </row>
    <row r="269" spans="42:43" ht="11.25">
      <c r="AP269" s="66" t="s">
        <v>62</v>
      </c>
      <c r="AQ269" s="38" t="s">
        <v>167</v>
      </c>
    </row>
    <row r="270" spans="42:43" ht="11.25">
      <c r="AP270" s="66" t="s">
        <v>63</v>
      </c>
      <c r="AQ270" s="38" t="s">
        <v>168</v>
      </c>
    </row>
    <row r="271" spans="42:43" ht="11.25">
      <c r="AP271" s="37"/>
      <c r="AQ271" s="37"/>
    </row>
    <row r="272" spans="42:43" ht="11.25">
      <c r="AP272" s="1" t="s">
        <v>234</v>
      </c>
      <c r="AQ272" s="1"/>
    </row>
    <row r="273" spans="42:43" ht="11.25">
      <c r="AP273" s="66" t="s">
        <v>0</v>
      </c>
      <c r="AQ273" s="66" t="s">
        <v>66</v>
      </c>
    </row>
    <row r="274" spans="42:43" ht="11.25">
      <c r="AP274" s="66" t="s">
        <v>1</v>
      </c>
      <c r="AQ274" s="66" t="s">
        <v>202</v>
      </c>
    </row>
    <row r="275" spans="42:43" ht="11.25">
      <c r="AP275" s="66" t="s">
        <v>2</v>
      </c>
      <c r="AQ275" s="66" t="s">
        <v>68</v>
      </c>
    </row>
    <row r="276" spans="42:43" ht="11.25">
      <c r="AP276" s="66" t="s">
        <v>3</v>
      </c>
      <c r="AQ276" s="66" t="s">
        <v>69</v>
      </c>
    </row>
    <row r="277" spans="42:43" ht="11.25">
      <c r="AP277" s="38" t="s">
        <v>4</v>
      </c>
      <c r="AQ277" s="38" t="s">
        <v>70</v>
      </c>
    </row>
    <row r="278" spans="42:43" ht="11.25">
      <c r="AP278" s="66" t="s">
        <v>5</v>
      </c>
      <c r="AQ278" s="66" t="s">
        <v>71</v>
      </c>
    </row>
    <row r="279" spans="42:43" ht="11.25">
      <c r="AP279" s="66" t="s">
        <v>6</v>
      </c>
      <c r="AQ279" s="66" t="s">
        <v>72</v>
      </c>
    </row>
    <row r="280" spans="42:43" ht="11.25">
      <c r="AP280" s="66" t="s">
        <v>7</v>
      </c>
      <c r="AQ280" s="66" t="s">
        <v>73</v>
      </c>
    </row>
    <row r="281" spans="42:43" ht="11.25">
      <c r="AP281" s="66" t="s">
        <v>8</v>
      </c>
      <c r="AQ281" s="66" t="s">
        <v>74</v>
      </c>
    </row>
    <row r="282" spans="42:43" ht="11.25">
      <c r="AP282" s="66" t="s">
        <v>9</v>
      </c>
      <c r="AQ282" s="66" t="s">
        <v>75</v>
      </c>
    </row>
    <row r="283" spans="42:43" ht="11.25">
      <c r="AP283" s="66" t="s">
        <v>10</v>
      </c>
      <c r="AQ283" s="66" t="s">
        <v>76</v>
      </c>
    </row>
    <row r="284" spans="42:43" ht="11.25">
      <c r="AP284" s="66" t="s">
        <v>11</v>
      </c>
      <c r="AQ284" s="66" t="s">
        <v>77</v>
      </c>
    </row>
    <row r="285" spans="42:43" ht="11.25">
      <c r="AP285" s="66">
        <v>54</v>
      </c>
      <c r="AQ285" s="66" t="s">
        <v>247</v>
      </c>
    </row>
    <row r="286" spans="42:43" ht="11.25">
      <c r="AP286" s="66" t="s">
        <v>12</v>
      </c>
      <c r="AQ286" s="66" t="s">
        <v>78</v>
      </c>
    </row>
    <row r="287" spans="42:43" ht="11.25">
      <c r="AP287" s="66" t="s">
        <v>13</v>
      </c>
      <c r="AQ287" s="66" t="s">
        <v>79</v>
      </c>
    </row>
    <row r="288" spans="42:43" ht="11.25">
      <c r="AP288" s="66">
        <v>66</v>
      </c>
      <c r="AQ288" s="66" t="s">
        <v>80</v>
      </c>
    </row>
    <row r="289" spans="42:43" ht="11.25">
      <c r="AP289" s="66" t="s">
        <v>14</v>
      </c>
      <c r="AQ289" s="66" t="s">
        <v>81</v>
      </c>
    </row>
    <row r="290" spans="42:43" ht="11.25">
      <c r="AP290" s="66" t="s">
        <v>15</v>
      </c>
      <c r="AQ290" s="66" t="s">
        <v>192</v>
      </c>
    </row>
    <row r="291" spans="42:43" ht="11.25">
      <c r="AP291" s="66" t="s">
        <v>16</v>
      </c>
      <c r="AQ291" s="66" t="s">
        <v>83</v>
      </c>
    </row>
    <row r="292" spans="42:43" ht="11.25">
      <c r="AP292" s="66" t="s">
        <v>17</v>
      </c>
      <c r="AQ292" s="66" t="s">
        <v>84</v>
      </c>
    </row>
    <row r="293" spans="42:43" ht="11.25">
      <c r="AP293" s="66" t="s">
        <v>18</v>
      </c>
      <c r="AQ293" s="66" t="s">
        <v>85</v>
      </c>
    </row>
    <row r="294" spans="42:43" ht="11.25">
      <c r="AP294" s="66" t="s">
        <v>19</v>
      </c>
      <c r="AQ294" s="66" t="s">
        <v>86</v>
      </c>
    </row>
    <row r="295" spans="42:43" ht="11.25">
      <c r="AP295" s="66" t="s">
        <v>20</v>
      </c>
      <c r="AQ295" s="66" t="s">
        <v>87</v>
      </c>
    </row>
    <row r="296" spans="42:43" ht="11.25">
      <c r="AP296" s="65" t="s">
        <v>21</v>
      </c>
      <c r="AQ296" s="65" t="s">
        <v>89</v>
      </c>
    </row>
    <row r="297" spans="42:43" ht="11.25">
      <c r="AP297" s="66" t="s">
        <v>22</v>
      </c>
      <c r="AQ297" s="66" t="s">
        <v>235</v>
      </c>
    </row>
    <row r="298" spans="42:43" ht="11.25">
      <c r="AP298" s="66" t="s">
        <v>23</v>
      </c>
      <c r="AQ298" s="66" t="s">
        <v>94</v>
      </c>
    </row>
    <row r="299" spans="42:43" ht="11.25">
      <c r="AP299" s="66" t="s">
        <v>24</v>
      </c>
      <c r="AQ299" s="66" t="s">
        <v>97</v>
      </c>
    </row>
    <row r="300" spans="42:43" ht="11.25">
      <c r="AP300" s="17" t="s">
        <v>25</v>
      </c>
      <c r="AQ300" s="17" t="s">
        <v>98</v>
      </c>
    </row>
    <row r="301" spans="42:43" ht="11.25">
      <c r="AP301" s="67" t="s">
        <v>26</v>
      </c>
      <c r="AQ301" s="67" t="s">
        <v>99</v>
      </c>
    </row>
    <row r="302" spans="42:43" ht="11.25">
      <c r="AP302" s="65" t="s">
        <v>27</v>
      </c>
      <c r="AQ302" s="65" t="s">
        <v>102</v>
      </c>
    </row>
    <row r="303" spans="42:43" ht="11.25">
      <c r="AP303" s="68" t="s">
        <v>28</v>
      </c>
      <c r="AQ303" s="68" t="s">
        <v>109</v>
      </c>
    </row>
    <row r="304" spans="42:43" ht="11.25">
      <c r="AP304" s="68" t="s">
        <v>29</v>
      </c>
      <c r="AQ304" s="68" t="s">
        <v>252</v>
      </c>
    </row>
    <row r="305" spans="42:43" ht="11.25">
      <c r="AP305" s="17" t="s">
        <v>199</v>
      </c>
      <c r="AQ305" s="17" t="s">
        <v>266</v>
      </c>
    </row>
    <row r="306" spans="42:43" ht="11.25">
      <c r="AP306" s="17" t="s">
        <v>200</v>
      </c>
      <c r="AQ306" s="17" t="s">
        <v>267</v>
      </c>
    </row>
    <row r="307" spans="42:43" ht="11.25">
      <c r="AP307" s="17" t="s">
        <v>201</v>
      </c>
      <c r="AQ307" s="17" t="s">
        <v>268</v>
      </c>
    </row>
    <row r="308" spans="42:43" ht="11.25">
      <c r="AP308" s="66" t="s">
        <v>30</v>
      </c>
      <c r="AQ308" s="66" t="s">
        <v>112</v>
      </c>
    </row>
    <row r="309" spans="42:43" ht="11.25">
      <c r="AP309" s="68" t="s">
        <v>255</v>
      </c>
      <c r="AQ309" s="68" t="s">
        <v>256</v>
      </c>
    </row>
    <row r="310" spans="42:43" ht="11.25">
      <c r="AP310" s="66" t="s">
        <v>31</v>
      </c>
      <c r="AQ310" s="66" t="s">
        <v>115</v>
      </c>
    </row>
    <row r="311" spans="42:43" ht="11.25">
      <c r="AP311" s="66" t="s">
        <v>32</v>
      </c>
      <c r="AQ311" s="66" t="s">
        <v>116</v>
      </c>
    </row>
    <row r="312" spans="42:43" ht="11.25">
      <c r="AP312" s="66" t="s">
        <v>33</v>
      </c>
      <c r="AQ312" s="66" t="s">
        <v>117</v>
      </c>
    </row>
    <row r="313" spans="42:43" ht="11.25">
      <c r="AP313" s="66" t="s">
        <v>34</v>
      </c>
      <c r="AQ313" s="66" t="s">
        <v>120</v>
      </c>
    </row>
    <row r="314" spans="42:43" ht="11.25">
      <c r="AP314" s="67" t="s">
        <v>35</v>
      </c>
      <c r="AQ314" s="67" t="s">
        <v>121</v>
      </c>
    </row>
    <row r="315" spans="42:43" ht="11.25">
      <c r="AP315" s="66" t="s">
        <v>36</v>
      </c>
      <c r="AQ315" s="66" t="s">
        <v>122</v>
      </c>
    </row>
    <row r="316" spans="42:43" ht="11.25">
      <c r="AP316" s="68" t="s">
        <v>240</v>
      </c>
      <c r="AQ316" s="68" t="s">
        <v>137</v>
      </c>
    </row>
    <row r="317" spans="42:43" ht="11.25">
      <c r="AP317" s="68" t="s">
        <v>265</v>
      </c>
      <c r="AQ317" s="68" t="s">
        <v>257</v>
      </c>
    </row>
    <row r="318" spans="42:43" ht="11.25">
      <c r="AP318" s="68" t="s">
        <v>236</v>
      </c>
      <c r="AQ318" s="68" t="s">
        <v>140</v>
      </c>
    </row>
    <row r="319" spans="42:43" ht="11.25">
      <c r="AP319" s="66" t="s">
        <v>37</v>
      </c>
      <c r="AQ319" s="66" t="s">
        <v>248</v>
      </c>
    </row>
    <row r="320" spans="42:43" ht="11.25">
      <c r="AP320" s="66" t="s">
        <v>38</v>
      </c>
      <c r="AQ320" s="66" t="s">
        <v>129</v>
      </c>
    </row>
    <row r="321" spans="42:43" ht="11.25">
      <c r="AP321" s="68" t="s">
        <v>277</v>
      </c>
      <c r="AQ321" s="172" t="s">
        <v>279</v>
      </c>
    </row>
    <row r="322" spans="42:43" ht="11.25">
      <c r="AP322" s="66" t="s">
        <v>39</v>
      </c>
      <c r="AQ322" s="17" t="s">
        <v>130</v>
      </c>
    </row>
    <row r="323" spans="42:43" ht="11.25">
      <c r="AP323" s="17" t="s">
        <v>40</v>
      </c>
      <c r="AQ323" s="17" t="s">
        <v>258</v>
      </c>
    </row>
    <row r="324" spans="42:43" ht="11.25">
      <c r="AP324" s="68" t="s">
        <v>239</v>
      </c>
      <c r="AQ324" s="68" t="s">
        <v>141</v>
      </c>
    </row>
    <row r="325" spans="42:43" ht="11.25">
      <c r="AP325" s="98" t="s">
        <v>237</v>
      </c>
      <c r="AQ325" s="98" t="s">
        <v>238</v>
      </c>
    </row>
    <row r="326" spans="3:43" ht="11.25">
      <c r="C326" s="7"/>
      <c r="AP326" s="65" t="s">
        <v>41</v>
      </c>
      <c r="AQ326" s="65" t="s">
        <v>205</v>
      </c>
    </row>
    <row r="327" spans="2:43" ht="11.25">
      <c r="B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66">
        <v>2629</v>
      </c>
      <c r="AQ327" s="66" t="s">
        <v>203</v>
      </c>
    </row>
    <row r="328" spans="42:43" ht="11.25">
      <c r="AP328" s="66">
        <v>2635</v>
      </c>
      <c r="AQ328" s="66" t="s">
        <v>204</v>
      </c>
    </row>
    <row r="329" spans="42:43" ht="11.25">
      <c r="AP329" s="67" t="s">
        <v>43</v>
      </c>
      <c r="AQ329" s="67" t="s">
        <v>88</v>
      </c>
    </row>
    <row r="330" spans="42:43" ht="11.25">
      <c r="AP330" s="65" t="s">
        <v>44</v>
      </c>
      <c r="AQ330" s="65" t="s">
        <v>144</v>
      </c>
    </row>
    <row r="331" spans="42:43" ht="11.25">
      <c r="AP331" s="66" t="s">
        <v>45</v>
      </c>
      <c r="AQ331" s="66" t="s">
        <v>254</v>
      </c>
    </row>
    <row r="332" spans="42:43" ht="11.25">
      <c r="AP332" s="66" t="s">
        <v>46</v>
      </c>
      <c r="AQ332" s="66" t="s">
        <v>145</v>
      </c>
    </row>
    <row r="333" spans="42:43" ht="11.25">
      <c r="AP333" s="66" t="s">
        <v>47</v>
      </c>
      <c r="AQ333" s="66" t="s">
        <v>148</v>
      </c>
    </row>
    <row r="334" spans="42:43" ht="11.25">
      <c r="AP334" s="66" t="s">
        <v>48</v>
      </c>
      <c r="AQ334" s="66" t="s">
        <v>149</v>
      </c>
    </row>
    <row r="335" spans="42:43" ht="11.25">
      <c r="AP335" s="66" t="s">
        <v>49</v>
      </c>
      <c r="AQ335" s="66" t="s">
        <v>150</v>
      </c>
    </row>
    <row r="336" spans="42:43" ht="11.25">
      <c r="AP336" s="66" t="s">
        <v>50</v>
      </c>
      <c r="AQ336" s="66" t="s">
        <v>151</v>
      </c>
    </row>
    <row r="337" spans="42:43" ht="11.25">
      <c r="AP337" s="66" t="s">
        <v>51</v>
      </c>
      <c r="AQ337" s="66" t="s">
        <v>152</v>
      </c>
    </row>
    <row r="338" spans="42:43" ht="11.25">
      <c r="AP338" s="66" t="s">
        <v>52</v>
      </c>
      <c r="AQ338" s="66" t="s">
        <v>153</v>
      </c>
    </row>
    <row r="339" spans="42:43" ht="11.25">
      <c r="AP339" s="129" t="s">
        <v>194</v>
      </c>
      <c r="AQ339" s="129" t="s">
        <v>154</v>
      </c>
    </row>
    <row r="340" spans="42:43" ht="11.25">
      <c r="AP340" s="65" t="s">
        <v>53</v>
      </c>
      <c r="AQ340" s="65" t="s">
        <v>157</v>
      </c>
    </row>
    <row r="341" spans="42:43" ht="11.25">
      <c r="AP341" s="66" t="s">
        <v>54</v>
      </c>
      <c r="AQ341" s="66" t="s">
        <v>158</v>
      </c>
    </row>
    <row r="342" spans="42:43" ht="11.25">
      <c r="AP342" s="66" t="s">
        <v>55</v>
      </c>
      <c r="AQ342" s="66" t="s">
        <v>159</v>
      </c>
    </row>
    <row r="343" spans="42:43" ht="11.25">
      <c r="AP343" s="66" t="s">
        <v>56</v>
      </c>
      <c r="AQ343" s="66" t="s">
        <v>160</v>
      </c>
    </row>
    <row r="344" spans="42:43" ht="11.25">
      <c r="AP344" s="66" t="s">
        <v>57</v>
      </c>
      <c r="AQ344" s="66" t="s">
        <v>161</v>
      </c>
    </row>
    <row r="345" spans="42:43" ht="11.25">
      <c r="AP345" s="66" t="s">
        <v>58</v>
      </c>
      <c r="AQ345" s="66" t="s">
        <v>162</v>
      </c>
    </row>
    <row r="346" spans="42:43" ht="11.25">
      <c r="AP346" s="66" t="s">
        <v>59</v>
      </c>
      <c r="AQ346" s="66" t="s">
        <v>163</v>
      </c>
    </row>
    <row r="347" spans="42:43" ht="11.25">
      <c r="AP347" s="66" t="s">
        <v>60</v>
      </c>
      <c r="AQ347" s="66" t="s">
        <v>164</v>
      </c>
    </row>
    <row r="348" spans="42:43" ht="11.25">
      <c r="AP348" s="129" t="s">
        <v>195</v>
      </c>
      <c r="AQ348" s="129" t="s">
        <v>165</v>
      </c>
    </row>
    <row r="349" spans="42:43" ht="11.25">
      <c r="AP349" s="128" t="s">
        <v>241</v>
      </c>
      <c r="AQ349" s="128" t="s">
        <v>244</v>
      </c>
    </row>
    <row r="350" spans="42:43" ht="11.25">
      <c r="AP350" s="68" t="s">
        <v>242</v>
      </c>
      <c r="AQ350" s="68" t="s">
        <v>245</v>
      </c>
    </row>
    <row r="351" spans="42:43" ht="11.25">
      <c r="AP351" s="68" t="s">
        <v>243</v>
      </c>
      <c r="AQ351" s="68" t="s">
        <v>246</v>
      </c>
    </row>
    <row r="352" spans="42:43" ht="11.25">
      <c r="AP352" s="66" t="s">
        <v>61</v>
      </c>
      <c r="AQ352" s="66" t="s">
        <v>166</v>
      </c>
    </row>
    <row r="353" spans="42:43" ht="11.25">
      <c r="AP353" s="66" t="s">
        <v>62</v>
      </c>
      <c r="AQ353" s="66" t="s">
        <v>167</v>
      </c>
    </row>
    <row r="354" spans="42:43" ht="11.25">
      <c r="AP354" s="66" t="s">
        <v>63</v>
      </c>
      <c r="AQ354" s="66" t="s">
        <v>168</v>
      </c>
    </row>
  </sheetData>
  <mergeCells count="45">
    <mergeCell ref="V5:V8"/>
    <mergeCell ref="U5:U8"/>
    <mergeCell ref="T5:T8"/>
    <mergeCell ref="Z5:Z8"/>
    <mergeCell ref="Y5:Y8"/>
    <mergeCell ref="X5:X8"/>
    <mergeCell ref="W5:W8"/>
    <mergeCell ref="AD5:AD8"/>
    <mergeCell ref="AC5:AC8"/>
    <mergeCell ref="AB5:AB8"/>
    <mergeCell ref="AA5:AA8"/>
    <mergeCell ref="AH5:AH8"/>
    <mergeCell ref="AG5:AG8"/>
    <mergeCell ref="AF5:AF8"/>
    <mergeCell ref="AE5:AE8"/>
    <mergeCell ref="E6:E8"/>
    <mergeCell ref="O6:O8"/>
    <mergeCell ref="AP5:AP8"/>
    <mergeCell ref="AO5:AO8"/>
    <mergeCell ref="AN5:AN8"/>
    <mergeCell ref="AM5:AM8"/>
    <mergeCell ref="AL5:AL8"/>
    <mergeCell ref="AK5:AK8"/>
    <mergeCell ref="AJ5:AJ8"/>
    <mergeCell ref="AI5:AI8"/>
    <mergeCell ref="R5:R8"/>
    <mergeCell ref="Q5:Q8"/>
    <mergeCell ref="A9:C9"/>
    <mergeCell ref="A5:A8"/>
    <mergeCell ref="B5:B8"/>
    <mergeCell ref="C5:C8"/>
    <mergeCell ref="D5:D8"/>
    <mergeCell ref="N6:N8"/>
    <mergeCell ref="M6:M8"/>
    <mergeCell ref="L6:L8"/>
    <mergeCell ref="E5:H5"/>
    <mergeCell ref="I5:L5"/>
    <mergeCell ref="M5:O5"/>
    <mergeCell ref="P6:P8"/>
    <mergeCell ref="K6:K8"/>
    <mergeCell ref="J6:J8"/>
    <mergeCell ref="I6:I8"/>
    <mergeCell ref="H6:H8"/>
    <mergeCell ref="G6:G8"/>
    <mergeCell ref="F6:F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 Livingstone</cp:lastModifiedBy>
  <cp:lastPrinted>2002-06-07T15:28:22Z</cp:lastPrinted>
  <dcterms:created xsi:type="dcterms:W3CDTF">1997-10-29T14:53:16Z</dcterms:created>
  <dcterms:modified xsi:type="dcterms:W3CDTF">2002-07-01T15:41:38Z</dcterms:modified>
  <cp:category/>
  <cp:version/>
  <cp:contentType/>
  <cp:contentStatus/>
</cp:coreProperties>
</file>